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DATI Istr Domicil 2012-13" sheetId="1" r:id="rId1"/>
    <sheet name="Flussi ospedalieri 2012-2013" sheetId="2" r:id="rId2"/>
    <sheet name="Degenze x regione" sheetId="3" r:id="rId3"/>
    <sheet name="Stranieri e disabili" sheetId="4" r:id="rId4"/>
  </sheets>
  <externalReferences>
    <externalReference r:id="rId7"/>
  </externalReferences>
  <definedNames>
    <definedName name="HTML_1">#REF!</definedName>
    <definedName name="HTML_10">#REF!</definedName>
    <definedName name="HTML_100">#REF!</definedName>
    <definedName name="HTML_101">#REF!</definedName>
    <definedName name="HTML_102">#REF!</definedName>
    <definedName name="HTML_103">#REF!</definedName>
    <definedName name="HTML_104">#REF!</definedName>
    <definedName name="HTML_105">#REF!</definedName>
    <definedName name="HTML_106">#REF!</definedName>
    <definedName name="HTML_107">#REF!</definedName>
    <definedName name="HTML_108">#REF!</definedName>
    <definedName name="HTML_109">#REF!</definedName>
    <definedName name="HTML_11">#REF!</definedName>
    <definedName name="HTML_110">#REF!</definedName>
    <definedName name="HTML_111">#REF!</definedName>
    <definedName name="HTML_112">#REF!</definedName>
    <definedName name="HTML_113">#REF!</definedName>
    <definedName name="HTML_114">#REF!</definedName>
    <definedName name="HTML_115">#REF!</definedName>
    <definedName name="HTML_116">#REF!</definedName>
    <definedName name="HTML_117">#REF!</definedName>
    <definedName name="HTML_118">#REF!</definedName>
    <definedName name="HTML_119">#REF!</definedName>
    <definedName name="HTML_12">#REF!</definedName>
    <definedName name="HTML_120">#REF!</definedName>
    <definedName name="HTML_121">#REF!</definedName>
    <definedName name="HTML_122">#REF!</definedName>
    <definedName name="HTML_123">#REF!</definedName>
    <definedName name="HTML_124">#REF!</definedName>
    <definedName name="HTML_125">#REF!</definedName>
    <definedName name="HTML_126">#REF!</definedName>
    <definedName name="HTML_127">#REF!</definedName>
    <definedName name="HTML_128">#REF!</definedName>
    <definedName name="HTML_129">#REF!</definedName>
    <definedName name="HTML_13">#REF!</definedName>
    <definedName name="HTML_130">#REF!</definedName>
    <definedName name="HTML_131">#REF!</definedName>
    <definedName name="HTML_132">#REF!</definedName>
    <definedName name="HTML_133">#REF!</definedName>
    <definedName name="HTML_134">#REF!</definedName>
    <definedName name="HTML_135">#REF!</definedName>
    <definedName name="HTML_136">#REF!</definedName>
    <definedName name="HTML_137">#REF!</definedName>
    <definedName name="HTML_138">#REF!</definedName>
    <definedName name="HTML_139">#REF!</definedName>
    <definedName name="HTML_14">#REF!</definedName>
    <definedName name="HTML_140">#REF!</definedName>
    <definedName name="HTML_141">#REF!</definedName>
    <definedName name="HTML_142">#REF!</definedName>
    <definedName name="HTML_143">#REF!</definedName>
    <definedName name="HTML_144">#REF!</definedName>
    <definedName name="HTML_145">#REF!</definedName>
    <definedName name="HTML_146">#REF!</definedName>
    <definedName name="HTML_147">#REF!</definedName>
    <definedName name="HTML_148">#REF!</definedName>
    <definedName name="HTML_149">#REF!</definedName>
    <definedName name="HTML_15">#REF!</definedName>
    <definedName name="HTML_150">#REF!</definedName>
    <definedName name="HTML_151">#REF!</definedName>
    <definedName name="HTML_152">#REF!</definedName>
    <definedName name="HTML_153">#REF!</definedName>
    <definedName name="HTML_154">#REF!</definedName>
    <definedName name="HTML_155">#REF!</definedName>
    <definedName name="HTML_156">#REF!</definedName>
    <definedName name="HTML_157">#REF!</definedName>
    <definedName name="HTML_158">#REF!</definedName>
    <definedName name="HTML_159">#REF!</definedName>
    <definedName name="HTML_16">#REF!</definedName>
    <definedName name="HTML_160">#REF!</definedName>
    <definedName name="HTML_161">#REF!</definedName>
    <definedName name="HTML_162">#REF!</definedName>
    <definedName name="HTML_163">#REF!</definedName>
    <definedName name="HTML_164">#REF!</definedName>
    <definedName name="HTML_165">#REF!</definedName>
    <definedName name="HTML_166">#REF!</definedName>
    <definedName name="HTML_167">#REF!</definedName>
    <definedName name="HTML_168">#REF!</definedName>
    <definedName name="HTML_169">#REF!</definedName>
    <definedName name="HTML_17">#REF!</definedName>
    <definedName name="HTML_170">#REF!</definedName>
    <definedName name="HTML_171">#REF!</definedName>
    <definedName name="HTML_172">#REF!</definedName>
    <definedName name="HTML_173">#REF!</definedName>
    <definedName name="HTML_174">#REF!</definedName>
    <definedName name="HTML_175">#REF!</definedName>
    <definedName name="HTML_176">#REF!</definedName>
    <definedName name="HTML_177">#REF!</definedName>
    <definedName name="HTML_178">#REF!</definedName>
    <definedName name="HTML_179">#REF!</definedName>
    <definedName name="HTML_18">#REF!</definedName>
    <definedName name="HTML_180">#REF!</definedName>
    <definedName name="HTML_181">#REF!</definedName>
    <definedName name="HTML_182">#REF!</definedName>
    <definedName name="HTML_183">#REF!</definedName>
    <definedName name="HTML_184">#REF!</definedName>
    <definedName name="HTML_185">#REF!</definedName>
    <definedName name="HTML_186">#REF!</definedName>
    <definedName name="HTML_187">#REF!</definedName>
    <definedName name="HTML_188">#REF!</definedName>
    <definedName name="HTML_189">#REF!</definedName>
    <definedName name="HTML_19">#REF!</definedName>
    <definedName name="HTML_190">#REF!</definedName>
    <definedName name="HTML_191">#REF!</definedName>
    <definedName name="HTML_192">#REF!</definedName>
    <definedName name="HTML_193">#REF!</definedName>
    <definedName name="HTML_194">#REF!</definedName>
    <definedName name="HTML_195">#REF!</definedName>
    <definedName name="HTML_196">#REF!</definedName>
    <definedName name="HTML_197">#REF!</definedName>
    <definedName name="HTML_198">#REF!</definedName>
    <definedName name="HTML_199">#REF!</definedName>
    <definedName name="HTML_2">#REF!</definedName>
    <definedName name="HTML_20">#REF!</definedName>
    <definedName name="HTML_200">#REF!</definedName>
    <definedName name="HTML_201">#REF!</definedName>
    <definedName name="HTML_202">#REF!</definedName>
    <definedName name="HTML_203">#REF!</definedName>
    <definedName name="HTML_204">#REF!</definedName>
    <definedName name="HTML_205">#REF!</definedName>
    <definedName name="HTML_206">#REF!</definedName>
    <definedName name="HTML_207">#REF!</definedName>
    <definedName name="HTML_208">#REF!</definedName>
    <definedName name="HTML_209">#REF!</definedName>
    <definedName name="HTML_21">#REF!</definedName>
    <definedName name="HTML_210">#REF!</definedName>
    <definedName name="HTML_211">#REF!</definedName>
    <definedName name="HTML_212">#REF!</definedName>
    <definedName name="HTML_213">#REF!</definedName>
    <definedName name="HTML_214">#REF!</definedName>
    <definedName name="HTML_215">#REF!</definedName>
    <definedName name="HTML_216">#REF!</definedName>
    <definedName name="HTML_217">#REF!</definedName>
    <definedName name="HTML_218">#REF!</definedName>
    <definedName name="HTML_219">#REF!</definedName>
    <definedName name="HTML_22">#REF!</definedName>
    <definedName name="HTML_220">#REF!</definedName>
    <definedName name="HTML_221">#REF!</definedName>
    <definedName name="HTML_222">#REF!</definedName>
    <definedName name="HTML_223">#REF!</definedName>
    <definedName name="HTML_224">#REF!</definedName>
    <definedName name="HTML_225">#REF!</definedName>
    <definedName name="HTML_226">#REF!</definedName>
    <definedName name="HTML_227">#REF!</definedName>
    <definedName name="HTML_228">#REF!</definedName>
    <definedName name="HTML_229">#REF!</definedName>
    <definedName name="HTML_23">#REF!</definedName>
    <definedName name="HTML_230">#REF!</definedName>
    <definedName name="HTML_231">#REF!</definedName>
    <definedName name="HTML_232">#REF!</definedName>
    <definedName name="HTML_233">#REF!</definedName>
    <definedName name="HTML_234">#REF!</definedName>
    <definedName name="HTML_235">#REF!</definedName>
    <definedName name="HTML_236">#REF!</definedName>
    <definedName name="HTML_237">#REF!</definedName>
    <definedName name="HTML_238">#REF!</definedName>
    <definedName name="HTML_239">#REF!</definedName>
    <definedName name="HTML_24">#REF!</definedName>
    <definedName name="HTML_240">#REF!</definedName>
    <definedName name="HTML_241">#REF!</definedName>
    <definedName name="HTML_242">#REF!</definedName>
    <definedName name="HTML_243">#REF!</definedName>
    <definedName name="HTML_244">#REF!</definedName>
    <definedName name="HTML_245">#REF!</definedName>
    <definedName name="HTML_246">#REF!</definedName>
    <definedName name="HTML_247">#REF!</definedName>
    <definedName name="HTML_248">#REF!</definedName>
    <definedName name="HTML_25">#REF!</definedName>
    <definedName name="HTML_26">#REF!</definedName>
    <definedName name="HTML_27">#REF!</definedName>
    <definedName name="HTML_28">#REF!</definedName>
    <definedName name="HTML_29">#REF!</definedName>
    <definedName name="HTML_3">#REF!</definedName>
    <definedName name="HTML_30">#REF!</definedName>
    <definedName name="HTML_31">#REF!</definedName>
    <definedName name="HTML_32">#REF!</definedName>
    <definedName name="HTML_33">#REF!</definedName>
    <definedName name="HTML_34">#REF!</definedName>
    <definedName name="HTML_35">#REF!</definedName>
    <definedName name="HTML_36">#REF!</definedName>
    <definedName name="HTML_37">#REF!</definedName>
    <definedName name="HTML_38">#REF!</definedName>
    <definedName name="HTML_39">#REF!</definedName>
    <definedName name="HTML_4">#REF!</definedName>
    <definedName name="HTML_40">#REF!</definedName>
    <definedName name="HTML_41">#REF!</definedName>
    <definedName name="HTML_42">#REF!</definedName>
    <definedName name="HTML_43">#REF!</definedName>
    <definedName name="HTML_44">#REF!</definedName>
    <definedName name="HTML_45">#REF!</definedName>
    <definedName name="HTML_46">#REF!</definedName>
    <definedName name="HTML_47">#REF!</definedName>
    <definedName name="HTML_48">#REF!</definedName>
    <definedName name="HTML_49">#REF!</definedName>
    <definedName name="HTML_5">#REF!</definedName>
    <definedName name="HTML_50">#REF!</definedName>
    <definedName name="HTML_51">#REF!</definedName>
    <definedName name="HTML_52">#REF!</definedName>
    <definedName name="HTML_53">#REF!</definedName>
    <definedName name="HTML_54">#REF!</definedName>
    <definedName name="HTML_55">#REF!</definedName>
    <definedName name="HTML_56">#REF!</definedName>
    <definedName name="HTML_57">#REF!</definedName>
    <definedName name="HTML_58">#REF!</definedName>
    <definedName name="HTML_59">#REF!</definedName>
    <definedName name="HTML_6">#REF!</definedName>
    <definedName name="HTML_60">#REF!</definedName>
    <definedName name="HTML_61">#REF!</definedName>
    <definedName name="HTML_62">#REF!</definedName>
    <definedName name="HTML_63">#REF!</definedName>
    <definedName name="HTML_64">#REF!</definedName>
    <definedName name="HTML_65">#REF!</definedName>
    <definedName name="HTML_66">#REF!</definedName>
    <definedName name="HTML_67">#REF!</definedName>
    <definedName name="HTML_68">#REF!</definedName>
    <definedName name="HTML_69">#REF!</definedName>
    <definedName name="HTML_7">#REF!</definedName>
    <definedName name="HTML_70">#REF!</definedName>
    <definedName name="HTML_71">#REF!</definedName>
    <definedName name="HTML_72">#REF!</definedName>
    <definedName name="HTML_73">#REF!</definedName>
    <definedName name="HTML_74">#REF!</definedName>
    <definedName name="HTML_75">#REF!</definedName>
    <definedName name="HTML_76">#REF!</definedName>
    <definedName name="HTML_77">#REF!</definedName>
    <definedName name="HTML_78">#REF!</definedName>
    <definedName name="HTML_79">#REF!</definedName>
    <definedName name="HTML_8">#REF!</definedName>
    <definedName name="HTML_80">#REF!</definedName>
    <definedName name="HTML_81">#REF!</definedName>
    <definedName name="HTML_82">#REF!</definedName>
    <definedName name="HTML_83">#REF!</definedName>
    <definedName name="HTML_84">#REF!</definedName>
    <definedName name="HTML_85">#REF!</definedName>
    <definedName name="HTML_86">#REF!</definedName>
    <definedName name="HTML_87">#REF!</definedName>
    <definedName name="HTML_88">#REF!</definedName>
    <definedName name="HTML_89">#REF!</definedName>
    <definedName name="HTML_9">#REF!</definedName>
    <definedName name="HTML_90">#REF!</definedName>
    <definedName name="HTML_91">#REF!</definedName>
    <definedName name="HTML_92">#REF!</definedName>
    <definedName name="HTML_93">#REF!</definedName>
    <definedName name="HTML_94">#REF!</definedName>
    <definedName name="HTML_95">#REF!</definedName>
    <definedName name="HTML_96">#REF!</definedName>
    <definedName name="HTML_97">#REF!</definedName>
    <definedName name="HTML_98">#REF!</definedName>
    <definedName name="HTML_99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<sst xmlns="http://schemas.openxmlformats.org/spreadsheetml/2006/main" count="301" uniqueCount="75">
  <si>
    <t>Ordine di scuola</t>
  </si>
  <si>
    <t>DH</t>
  </si>
  <si>
    <t>2-7gg</t>
  </si>
  <si>
    <t>8-15gg</t>
  </si>
  <si>
    <t>&gt; 15gg</t>
  </si>
  <si>
    <t>Studenti</t>
  </si>
  <si>
    <t>Stranieri</t>
  </si>
  <si>
    <t>Disabili</t>
  </si>
  <si>
    <t>Esame di stato</t>
  </si>
  <si>
    <t>Esame finale</t>
  </si>
  <si>
    <t>Docenti TI OC</t>
  </si>
  <si>
    <t>Docenti TI OP</t>
  </si>
  <si>
    <t>Docenti TD OC</t>
  </si>
  <si>
    <t>Docenti TD OP</t>
  </si>
  <si>
    <t>Doc. reti</t>
  </si>
  <si>
    <t>Doc. volontari</t>
  </si>
  <si>
    <t>Abruzzo</t>
  </si>
  <si>
    <t>Istituto comprensivo</t>
  </si>
  <si>
    <t>Scuola dell`infanzia</t>
  </si>
  <si>
    <t>Scuola primaria</t>
  </si>
  <si>
    <t>Scuola secondaria 1°</t>
  </si>
  <si>
    <t>Scuola secondaria 2°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</si>
  <si>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</si>
  <si>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</si>
  <si>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</si>
  <si>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</si>
  <si>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</si>
  <si>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</si>
  <si>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</si>
  <si>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</si>
  <si>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</si>
  <si>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</si>
  <si>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Direzione didattica</t>
  </si>
  <si>
    <t>Piemonte</t>
  </si>
  <si>
    <t>Puglia</t>
  </si>
  <si>
    <t>Sardegna</t>
  </si>
  <si>
    <t>Sicilia</t>
  </si>
  <si>
    <t>Toscana</t>
  </si>
  <si>
    <t>Umbria</t>
  </si>
  <si>
    <t>Veneto</t>
  </si>
  <si>
    <t>TOTALI NAZIONALI</t>
  </si>
  <si>
    <t>Tipologia di degenza</t>
  </si>
  <si>
    <t>1-7gg</t>
  </si>
  <si>
    <t>Numero totale studenti</t>
  </si>
  <si>
    <t>% sul totale stranieri</t>
  </si>
  <si>
    <t>% stranieri sul totale studenti</t>
  </si>
  <si>
    <t>%sul totale disabili</t>
  </si>
  <si>
    <t>% disabili sul totale studenti</t>
  </si>
  <si>
    <t>a.s. 10/11</t>
  </si>
  <si>
    <t>a.s. 10/11 74273</t>
  </si>
  <si>
    <t>a.s. 11/12</t>
  </si>
  <si>
    <t>a.s. 11/12 78833</t>
  </si>
  <si>
    <t>a.s. 12/13</t>
  </si>
  <si>
    <t>a.s. 12/13 73892</t>
  </si>
  <si>
    <t>Regione</t>
  </si>
  <si>
    <t>Ordine</t>
  </si>
  <si>
    <t>Prog. Pervenuti</t>
  </si>
  <si>
    <t>Prog. Approvati</t>
  </si>
  <si>
    <t>Prog. Finanziati</t>
  </si>
  <si>
    <t>Finanz. Richiesto</t>
  </si>
  <si>
    <t>Finanz. Erogato</t>
  </si>
  <si>
    <t>Finanz. enti locali</t>
  </si>
  <si>
    <t>Finanz. Altri</t>
  </si>
  <si>
    <t>Finanz. Totale</t>
  </si>
  <si>
    <t>Scuole servizio ID</t>
  </si>
  <si>
    <t>Docenti</t>
  </si>
  <si>
    <t>Case famiglia</t>
  </si>
  <si>
    <t>Stud. tot.</t>
  </si>
  <si>
    <t>Stud. esame</t>
  </si>
  <si>
    <t>Primaria</t>
  </si>
  <si>
    <t>Sec I Grado</t>
  </si>
  <si>
    <t>Sec II Grado</t>
  </si>
  <si>
    <t>Totale Reg</t>
  </si>
  <si>
    <t>Totale Nazionale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</si>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</sst>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3"/>
      <name val="Arial Narrow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textRotation="90"/>
    </xf>
    <xf numFmtId="3" fontId="1" fillId="34" borderId="10" xfId="0" applyNumberFormat="1" applyFont="1" applyFill="1" applyBorder="1" applyAlignment="1">
      <alignment horizontal="right" textRotation="90"/>
    </xf>
    <xf numFmtId="0" fontId="1" fillId="0" borderId="10" xfId="0" applyFont="1" applyBorder="1" applyAlignment="1">
      <alignment horizontal="left" vertical="center"/>
    </xf>
    <xf numFmtId="3" fontId="3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left"/>
    </xf>
    <xf numFmtId="2" fontId="6" fillId="37" borderId="10" xfId="0" applyNumberFormat="1" applyFont="1" applyFill="1" applyBorder="1" applyAlignment="1">
      <alignment horizontal="right"/>
    </xf>
    <xf numFmtId="0" fontId="7" fillId="38" borderId="10" xfId="0" applyFont="1" applyFill="1" applyBorder="1" applyAlignment="1" applyProtection="1">
      <alignment horizontal="left"/>
      <protection locked="0"/>
    </xf>
    <xf numFmtId="3" fontId="8" fillId="39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4" fontId="1" fillId="39" borderId="18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left" vertical="top" wrapText="1"/>
    </xf>
    <xf numFmtId="4" fontId="1" fillId="39" borderId="10" xfId="0" applyNumberFormat="1" applyFont="1" applyFill="1" applyBorder="1" applyAlignment="1">
      <alignment horizontal="left" vertical="top" wrapText="1"/>
    </xf>
    <xf numFmtId="3" fontId="9" fillId="39" borderId="19" xfId="0" applyNumberFormat="1" applyFont="1" applyFill="1" applyBorder="1" applyAlignment="1">
      <alignment horizontal="left"/>
    </xf>
    <xf numFmtId="3" fontId="9" fillId="39" borderId="10" xfId="0" applyNumberFormat="1" applyFont="1" applyFill="1" applyBorder="1" applyAlignment="1">
      <alignment horizontal="right"/>
    </xf>
    <xf numFmtId="4" fontId="9" fillId="39" borderId="10" xfId="0" applyNumberFormat="1" applyFont="1" applyFill="1" applyBorder="1" applyAlignment="1">
      <alignment horizontal="right"/>
    </xf>
    <xf numFmtId="4" fontId="9" fillId="39" borderId="10" xfId="0" applyNumberFormat="1" applyFont="1" applyFill="1" applyBorder="1" applyAlignment="1">
      <alignment/>
    </xf>
    <xf numFmtId="3" fontId="9" fillId="40" borderId="19" xfId="0" applyNumberFormat="1" applyFont="1" applyFill="1" applyBorder="1" applyAlignment="1">
      <alignment horizontal="left"/>
    </xf>
    <xf numFmtId="3" fontId="9" fillId="40" borderId="10" xfId="0" applyNumberFormat="1" applyFont="1" applyFill="1" applyBorder="1" applyAlignment="1">
      <alignment horizontal="right"/>
    </xf>
    <xf numFmtId="4" fontId="9" fillId="40" borderId="10" xfId="0" applyNumberFormat="1" applyFont="1" applyFill="1" applyBorder="1" applyAlignment="1">
      <alignment/>
    </xf>
    <xf numFmtId="4" fontId="9" fillId="40" borderId="10" xfId="0" applyNumberFormat="1" applyFont="1" applyFill="1" applyBorder="1" applyAlignment="1">
      <alignment horizontal="right"/>
    </xf>
    <xf numFmtId="3" fontId="9" fillId="38" borderId="20" xfId="0" applyNumberFormat="1" applyFont="1" applyFill="1" applyBorder="1" applyAlignment="1" applyProtection="1">
      <alignment horizontal="left"/>
      <protection locked="0"/>
    </xf>
    <xf numFmtId="3" fontId="9" fillId="38" borderId="21" xfId="0" applyNumberFormat="1" applyFont="1" applyFill="1" applyBorder="1" applyAlignment="1">
      <alignment/>
    </xf>
    <xf numFmtId="4" fontId="9" fillId="38" borderId="22" xfId="0" applyNumberFormat="1" applyFont="1" applyFill="1" applyBorder="1" applyAlignment="1">
      <alignment/>
    </xf>
    <xf numFmtId="4" fontId="9" fillId="38" borderId="23" xfId="0" applyNumberFormat="1" applyFont="1" applyFill="1" applyBorder="1" applyAlignment="1">
      <alignment/>
    </xf>
    <xf numFmtId="3" fontId="9" fillId="38" borderId="24" xfId="0" applyNumberFormat="1" applyFont="1" applyFill="1" applyBorder="1" applyAlignment="1" applyProtection="1">
      <alignment horizontal="left"/>
      <protection locked="0"/>
    </xf>
    <xf numFmtId="4" fontId="9" fillId="38" borderId="0" xfId="0" applyNumberFormat="1" applyFont="1" applyFill="1" applyBorder="1" applyAlignment="1">
      <alignment/>
    </xf>
    <xf numFmtId="4" fontId="9" fillId="38" borderId="25" xfId="0" applyNumberFormat="1" applyFont="1" applyFill="1" applyBorder="1" applyAlignment="1">
      <alignment/>
    </xf>
    <xf numFmtId="3" fontId="9" fillId="38" borderId="26" xfId="0" applyNumberFormat="1" applyFont="1" applyFill="1" applyBorder="1" applyAlignment="1" applyProtection="1">
      <alignment horizontal="left"/>
      <protection locked="0"/>
    </xf>
    <xf numFmtId="3" fontId="9" fillId="38" borderId="27" xfId="0" applyNumberFormat="1" applyFont="1" applyFill="1" applyBorder="1" applyAlignment="1">
      <alignment/>
    </xf>
    <xf numFmtId="4" fontId="9" fillId="38" borderId="28" xfId="0" applyNumberFormat="1" applyFont="1" applyFill="1" applyBorder="1" applyAlignment="1">
      <alignment/>
    </xf>
    <xf numFmtId="4" fontId="9" fillId="38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textRotation="90"/>
    </xf>
    <xf numFmtId="4" fontId="10" fillId="0" borderId="0" xfId="0" applyNumberFormat="1" applyFont="1" applyAlignment="1">
      <alignment horizontal="right" textRotation="90"/>
    </xf>
    <xf numFmtId="0" fontId="4" fillId="0" borderId="0" xfId="0" applyFont="1" applyAlignment="1">
      <alignment/>
    </xf>
    <xf numFmtId="0" fontId="2" fillId="41" borderId="11" xfId="0" applyFont="1" applyFill="1" applyBorder="1" applyAlignment="1">
      <alignment/>
    </xf>
    <xf numFmtId="0" fontId="3" fillId="41" borderId="11" xfId="0" applyFont="1" applyFill="1" applyBorder="1" applyAlignment="1">
      <alignment/>
    </xf>
    <xf numFmtId="3" fontId="11" fillId="41" borderId="10" xfId="0" applyNumberFormat="1" applyFont="1" applyFill="1" applyBorder="1" applyAlignment="1">
      <alignment/>
    </xf>
    <xf numFmtId="4" fontId="11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3" fillId="42" borderId="11" xfId="0" applyFont="1" applyFill="1" applyBorder="1" applyAlignment="1">
      <alignment/>
    </xf>
    <xf numFmtId="3" fontId="11" fillId="42" borderId="10" xfId="0" applyNumberFormat="1" applyFont="1" applyFill="1" applyBorder="1" applyAlignment="1">
      <alignment/>
    </xf>
    <xf numFmtId="4" fontId="11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textRotation="90"/>
    </xf>
    <xf numFmtId="4" fontId="1" fillId="0" borderId="0" xfId="0" applyNumberFormat="1" applyFont="1" applyAlignment="1">
      <alignment horizontal="right" vertical="center" textRotation="90"/>
    </xf>
    <xf numFmtId="0" fontId="4" fillId="43" borderId="0" xfId="0" applyFont="1" applyFill="1" applyAlignment="1">
      <alignment/>
    </xf>
    <xf numFmtId="0" fontId="3" fillId="43" borderId="11" xfId="0" applyFont="1" applyFill="1" applyBorder="1" applyAlignment="1">
      <alignment/>
    </xf>
    <xf numFmtId="3" fontId="11" fillId="43" borderId="10" xfId="0" applyNumberFormat="1" applyFont="1" applyFill="1" applyBorder="1" applyAlignment="1">
      <alignment/>
    </xf>
    <xf numFmtId="4" fontId="11" fillId="43" borderId="10" xfId="0" applyNumberFormat="1" applyFont="1" applyFill="1" applyBorder="1" applyAlignment="1">
      <alignment/>
    </xf>
    <xf numFmtId="0" fontId="2" fillId="44" borderId="3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7"/>
      <c:hPercent val="89"/>
      <c:rotY val="10"/>
      <c:depthPercent val="100"/>
      <c:rAngAx val="1"/>
    </c:view3D>
    <c:plotArea>
      <c:layout>
        <c:manualLayout>
          <c:xMode val="edge"/>
          <c:yMode val="edge"/>
          <c:x val="0.05375"/>
          <c:y val="0.08175"/>
          <c:w val="0.8985"/>
          <c:h val="0.90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'[1]GraficoComposizioneRegionale'!$C$3:$C$3</c:f>
              <c:strCache>
                <c:ptCount val="1"/>
                <c:pt idx="0">
                  <c:v>1-7gg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'[1]GraficoComposizioneRegionale'!$B$5:$B$22</c:f>
              <c:strCache>
                <c:ptCount val="18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 Romagna</c:v>
                </c:pt>
                <c:pt idx="5">
                  <c:v>Friuli 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Puglia</c:v>
                </c:pt>
                <c:pt idx="13">
                  <c:v>Sardegna</c:v>
                </c:pt>
                <c:pt idx="14">
                  <c:v>Sicilia</c:v>
                </c:pt>
                <c:pt idx="15">
                  <c:v>Toscana</c:v>
                </c:pt>
                <c:pt idx="16">
                  <c:v>Umbria</c:v>
                </c:pt>
                <c:pt idx="17">
                  <c:v>Veneto</c:v>
                </c:pt>
              </c:strCache>
            </c:strRef>
          </c:cat>
          <c:val>
            <c:numRef>
              <c:f>'[1]GraficoComposizioneRegionale'!$C$5:$C$22</c:f>
              <c:numCache>
                <c:ptCount val="18"/>
                <c:pt idx="0">
                  <c:v>3110</c:v>
                </c:pt>
                <c:pt idx="1">
                  <c:v>482</c:v>
                </c:pt>
                <c:pt idx="2">
                  <c:v>3400</c:v>
                </c:pt>
                <c:pt idx="3">
                  <c:v>9575</c:v>
                </c:pt>
                <c:pt idx="4">
                  <c:v>2648</c:v>
                </c:pt>
                <c:pt idx="5">
                  <c:v>24</c:v>
                </c:pt>
                <c:pt idx="6">
                  <c:v>3065</c:v>
                </c:pt>
                <c:pt idx="7">
                  <c:v>9137</c:v>
                </c:pt>
                <c:pt idx="8">
                  <c:v>8701</c:v>
                </c:pt>
                <c:pt idx="9">
                  <c:v>558</c:v>
                </c:pt>
                <c:pt idx="10">
                  <c:v>236</c:v>
                </c:pt>
                <c:pt idx="11">
                  <c:v>1820</c:v>
                </c:pt>
                <c:pt idx="12">
                  <c:v>2219</c:v>
                </c:pt>
                <c:pt idx="13">
                  <c:v>1808</c:v>
                </c:pt>
                <c:pt idx="14">
                  <c:v>8136</c:v>
                </c:pt>
                <c:pt idx="15">
                  <c:v>1593</c:v>
                </c:pt>
                <c:pt idx="16">
                  <c:v>298</c:v>
                </c:pt>
                <c:pt idx="17">
                  <c:v>3501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'[1]GraficoComposizioneRegionale'!$D$3:$D$3</c:f>
              <c:strCache>
                <c:ptCount val="1"/>
                <c:pt idx="0">
                  <c:v>8-15gg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'[1]GraficoComposizioneRegionale'!$B$5:$B$22</c:f>
              <c:strCache>
                <c:ptCount val="18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 Romagna</c:v>
                </c:pt>
                <c:pt idx="5">
                  <c:v>Friuli 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Puglia</c:v>
                </c:pt>
                <c:pt idx="13">
                  <c:v>Sardegna</c:v>
                </c:pt>
                <c:pt idx="14">
                  <c:v>Sicilia</c:v>
                </c:pt>
                <c:pt idx="15">
                  <c:v>Toscana</c:v>
                </c:pt>
                <c:pt idx="16">
                  <c:v>Umbria</c:v>
                </c:pt>
                <c:pt idx="17">
                  <c:v>Veneto</c:v>
                </c:pt>
              </c:strCache>
            </c:strRef>
          </c:cat>
          <c:val>
            <c:numRef>
              <c:f>'[1]GraficoComposizioneRegionale'!$D$5:$D$22</c:f>
              <c:numCache>
                <c:ptCount val="18"/>
                <c:pt idx="0">
                  <c:v>459</c:v>
                </c:pt>
                <c:pt idx="1">
                  <c:v>102</c:v>
                </c:pt>
                <c:pt idx="2">
                  <c:v>145</c:v>
                </c:pt>
                <c:pt idx="3">
                  <c:v>1835</c:v>
                </c:pt>
                <c:pt idx="4">
                  <c:v>373</c:v>
                </c:pt>
                <c:pt idx="5">
                  <c:v>24</c:v>
                </c:pt>
                <c:pt idx="6">
                  <c:v>1417</c:v>
                </c:pt>
                <c:pt idx="7">
                  <c:v>793</c:v>
                </c:pt>
                <c:pt idx="8">
                  <c:v>1100</c:v>
                </c:pt>
                <c:pt idx="9">
                  <c:v>33</c:v>
                </c:pt>
                <c:pt idx="10">
                  <c:v>11</c:v>
                </c:pt>
                <c:pt idx="11">
                  <c:v>474</c:v>
                </c:pt>
                <c:pt idx="12">
                  <c:v>311</c:v>
                </c:pt>
                <c:pt idx="13">
                  <c:v>107</c:v>
                </c:pt>
                <c:pt idx="14">
                  <c:v>1213</c:v>
                </c:pt>
                <c:pt idx="15">
                  <c:v>93</c:v>
                </c:pt>
                <c:pt idx="16">
                  <c:v>55</c:v>
                </c:pt>
                <c:pt idx="17">
                  <c:v>291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'[1]GraficoComposizioneRegionale'!$E$3:$E$3</c:f>
              <c:strCache>
                <c:ptCount val="1"/>
                <c:pt idx="0">
                  <c:v>&gt; 15gg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'[1]GraficoComposizioneRegionale'!$B$5:$B$22</c:f>
              <c:strCache>
                <c:ptCount val="18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 Romagna</c:v>
                </c:pt>
                <c:pt idx="5">
                  <c:v>Friuli 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Puglia</c:v>
                </c:pt>
                <c:pt idx="13">
                  <c:v>Sardegna</c:v>
                </c:pt>
                <c:pt idx="14">
                  <c:v>Sicilia</c:v>
                </c:pt>
                <c:pt idx="15">
                  <c:v>Toscana</c:v>
                </c:pt>
                <c:pt idx="16">
                  <c:v>Umbria</c:v>
                </c:pt>
                <c:pt idx="17">
                  <c:v>Veneto</c:v>
                </c:pt>
              </c:strCache>
            </c:strRef>
          </c:cat>
          <c:val>
            <c:numRef>
              <c:f>'[1]GraficoComposizioneRegionale'!$E$5:$E$22</c:f>
              <c:numCache>
                <c:ptCount val="18"/>
                <c:pt idx="0">
                  <c:v>238</c:v>
                </c:pt>
                <c:pt idx="1">
                  <c:v>47</c:v>
                </c:pt>
                <c:pt idx="2">
                  <c:v>87</c:v>
                </c:pt>
                <c:pt idx="3">
                  <c:v>657</c:v>
                </c:pt>
                <c:pt idx="4">
                  <c:v>281</c:v>
                </c:pt>
                <c:pt idx="5">
                  <c:v>37</c:v>
                </c:pt>
                <c:pt idx="6">
                  <c:v>971</c:v>
                </c:pt>
                <c:pt idx="7">
                  <c:v>479</c:v>
                </c:pt>
                <c:pt idx="8">
                  <c:v>640</c:v>
                </c:pt>
                <c:pt idx="9">
                  <c:v>34</c:v>
                </c:pt>
                <c:pt idx="10">
                  <c:v>1</c:v>
                </c:pt>
                <c:pt idx="11">
                  <c:v>420</c:v>
                </c:pt>
                <c:pt idx="12">
                  <c:v>108</c:v>
                </c:pt>
                <c:pt idx="13">
                  <c:v>22</c:v>
                </c:pt>
                <c:pt idx="14">
                  <c:v>336</c:v>
                </c:pt>
                <c:pt idx="15">
                  <c:v>180</c:v>
                </c:pt>
                <c:pt idx="16">
                  <c:v>33</c:v>
                </c:pt>
                <c:pt idx="17">
                  <c:v>174</c:v>
                </c:pt>
              </c:numCache>
            </c:numRef>
          </c:val>
          <c:shape val="box"/>
        </c:ser>
        <c:overlap val="100"/>
        <c:gapWidth val="100"/>
        <c:shape val="box"/>
        <c:axId val="5330836"/>
        <c:axId val="47977525"/>
      </c:bar3D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77525"/>
        <c:crossesAt val="0"/>
        <c:auto val="1"/>
        <c:lblOffset val="100"/>
        <c:tickLblSkip val="2"/>
        <c:noMultiLvlLbl val="0"/>
      </c:catAx>
      <c:valAx>
        <c:axId val="479775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5"/>
          <c:y val="0.90325"/>
          <c:w val="0.373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85725</xdr:rowOff>
    </xdr:from>
    <xdr:to>
      <xdr:col>13</xdr:col>
      <xdr:colOff>609600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419475" y="247650"/>
        <a:ext cx="5114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02018\Impostazioni%20locali\Temporary%20Internet%20Files\OLKD\DatiAnnali20112013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Complessiva"/>
      <sheetName val="DettagliRegionaliFlussi1213"/>
      <sheetName val="DatiRegionali1213xOrdine"/>
      <sheetName val="GraficoComposizioneRegionale"/>
      <sheetName val="TotaliRegionaliRiepilogo1213"/>
      <sheetName val="Stranieri Disabili 1213"/>
      <sheetName val="DettaglioRegionalePerOrdiniStudentiERisorseUmane1213"/>
      <sheetName val="TotaliRegionaliRisorseUmane1213"/>
      <sheetName val="RisorseUmaneEStudenti"/>
      <sheetName val="FocusSec2Grado"/>
      <sheetName val="SezioniOspedaliere"/>
      <sheetName val="Abruzzo1213"/>
      <sheetName val="Basilicata1213"/>
      <sheetName val="Calabria1213"/>
      <sheetName val="Campania1213"/>
      <sheetName val="Emilia1213"/>
      <sheetName val="Friuli1213"/>
      <sheetName val="Lazio1213"/>
      <sheetName val="Liguria1213"/>
      <sheetName val="Lombardia1213"/>
      <sheetName val="Marche1213"/>
      <sheetName val="Molise1213"/>
      <sheetName val="Piemonte1213"/>
      <sheetName val="Puglia1213"/>
      <sheetName val="Sardegna1213"/>
      <sheetName val="Sicilia1213"/>
      <sheetName val="Toscana1213"/>
      <sheetName val="Umbria1213"/>
      <sheetName val="Veneto1213"/>
    </sheetNames>
    <sheetDataSet>
      <sheetData sheetId="3">
        <row r="3">
          <cell r="C3" t="str">
            <v>1-7gg</v>
          </cell>
          <cell r="D3" t="str">
            <v>8-15gg</v>
          </cell>
          <cell r="E3" t="str">
            <v>&gt; 15gg</v>
          </cell>
        </row>
        <row r="5">
          <cell r="B5" t="str">
            <v>Abruzzo</v>
          </cell>
          <cell r="C5">
            <v>3110</v>
          </cell>
          <cell r="D5">
            <v>459</v>
          </cell>
          <cell r="E5">
            <v>238</v>
          </cell>
        </row>
        <row r="6">
          <cell r="B6" t="str">
            <v>Basilicata</v>
          </cell>
          <cell r="C6">
            <v>482</v>
          </cell>
          <cell r="D6">
            <v>102</v>
          </cell>
          <cell r="E6">
            <v>47</v>
          </cell>
        </row>
        <row r="7">
          <cell r="B7" t="str">
            <v>Calabria</v>
          </cell>
          <cell r="C7">
            <v>3400</v>
          </cell>
          <cell r="D7">
            <v>145</v>
          </cell>
          <cell r="E7">
            <v>87</v>
          </cell>
        </row>
        <row r="8">
          <cell r="B8" t="str">
            <v>Campania</v>
          </cell>
          <cell r="C8">
            <v>9575</v>
          </cell>
          <cell r="D8">
            <v>1835</v>
          </cell>
          <cell r="E8">
            <v>657</v>
          </cell>
        </row>
        <row r="9">
          <cell r="B9" t="str">
            <v>Emilia Romagna</v>
          </cell>
          <cell r="C9">
            <v>2648</v>
          </cell>
          <cell r="D9">
            <v>373</v>
          </cell>
          <cell r="E9">
            <v>281</v>
          </cell>
        </row>
        <row r="10">
          <cell r="B10" t="str">
            <v>Friuli Venezia Giulia</v>
          </cell>
          <cell r="C10">
            <v>24</v>
          </cell>
          <cell r="D10">
            <v>24</v>
          </cell>
          <cell r="E10">
            <v>37</v>
          </cell>
        </row>
        <row r="11">
          <cell r="B11" t="str">
            <v>Lazio</v>
          </cell>
          <cell r="C11">
            <v>3065</v>
          </cell>
          <cell r="D11">
            <v>1417</v>
          </cell>
          <cell r="E11">
            <v>971</v>
          </cell>
        </row>
        <row r="12">
          <cell r="B12" t="str">
            <v>Liguria</v>
          </cell>
          <cell r="C12">
            <v>9137</v>
          </cell>
          <cell r="D12">
            <v>793</v>
          </cell>
          <cell r="E12">
            <v>479</v>
          </cell>
        </row>
        <row r="13">
          <cell r="B13" t="str">
            <v>Lombardia</v>
          </cell>
          <cell r="C13">
            <v>8701</v>
          </cell>
          <cell r="D13">
            <v>1100</v>
          </cell>
          <cell r="E13">
            <v>640</v>
          </cell>
        </row>
        <row r="14">
          <cell r="B14" t="str">
            <v>Marche</v>
          </cell>
          <cell r="C14">
            <v>558</v>
          </cell>
          <cell r="D14">
            <v>33</v>
          </cell>
          <cell r="E14">
            <v>34</v>
          </cell>
        </row>
        <row r="15">
          <cell r="B15" t="str">
            <v>Molise</v>
          </cell>
          <cell r="C15">
            <v>236</v>
          </cell>
          <cell r="D15">
            <v>11</v>
          </cell>
          <cell r="E15">
            <v>1</v>
          </cell>
        </row>
        <row r="16">
          <cell r="B16" t="str">
            <v>Piemonte</v>
          </cell>
          <cell r="C16">
            <v>1820</v>
          </cell>
          <cell r="D16">
            <v>474</v>
          </cell>
          <cell r="E16">
            <v>420</v>
          </cell>
        </row>
        <row r="17">
          <cell r="B17" t="str">
            <v>Puglia</v>
          </cell>
          <cell r="C17">
            <v>2219</v>
          </cell>
          <cell r="D17">
            <v>311</v>
          </cell>
          <cell r="E17">
            <v>108</v>
          </cell>
        </row>
        <row r="18">
          <cell r="B18" t="str">
            <v>Sardegna</v>
          </cell>
          <cell r="C18">
            <v>1808</v>
          </cell>
          <cell r="D18">
            <v>107</v>
          </cell>
          <cell r="E18">
            <v>22</v>
          </cell>
        </row>
        <row r="19">
          <cell r="B19" t="str">
            <v>Sicilia</v>
          </cell>
          <cell r="C19">
            <v>8136</v>
          </cell>
          <cell r="D19">
            <v>1213</v>
          </cell>
          <cell r="E19">
            <v>336</v>
          </cell>
        </row>
        <row r="20">
          <cell r="B20" t="str">
            <v>Toscana</v>
          </cell>
          <cell r="C20">
            <v>1593</v>
          </cell>
          <cell r="D20">
            <v>93</v>
          </cell>
          <cell r="E20">
            <v>180</v>
          </cell>
        </row>
        <row r="21">
          <cell r="B21" t="str">
            <v>Umbria</v>
          </cell>
          <cell r="C21">
            <v>298</v>
          </cell>
          <cell r="D21">
            <v>55</v>
          </cell>
          <cell r="E21">
            <v>33</v>
          </cell>
        </row>
        <row r="22">
          <cell r="B22" t="str">
            <v>Veneto</v>
          </cell>
          <cell r="C22">
            <v>3501</v>
          </cell>
          <cell r="D22">
            <v>291</v>
          </cell>
          <cell r="E22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R14" sqref="R14"/>
    </sheetView>
  </sheetViews>
  <sheetFormatPr defaultColWidth="11.57421875" defaultRowHeight="12.75"/>
  <cols>
    <col min="1" max="1" width="15.8515625" style="0" customWidth="1"/>
    <col min="2" max="2" width="11.57421875" style="0" customWidth="1"/>
    <col min="3" max="5" width="6.00390625" style="0" customWidth="1"/>
    <col min="6" max="6" width="10.28125" style="0" customWidth="1"/>
    <col min="7" max="7" width="10.57421875" style="0" customWidth="1"/>
    <col min="8" max="8" width="8.421875" style="0" customWidth="1"/>
    <col min="9" max="10" width="12.8515625" style="54" customWidth="1"/>
    <col min="11" max="11" width="9.140625" style="0" customWidth="1"/>
    <col min="12" max="15" width="4.7109375" style="0" customWidth="1"/>
  </cols>
  <sheetData>
    <row r="1" spans="1:2" ht="12.75">
      <c r="A1" s="53"/>
      <c r="B1" s="53"/>
    </row>
    <row r="2" spans="1:15" s="58" customFormat="1" ht="81">
      <c r="A2" s="55" t="s">
        <v>54</v>
      </c>
      <c r="B2" s="55" t="s">
        <v>55</v>
      </c>
      <c r="C2" s="56" t="s">
        <v>56</v>
      </c>
      <c r="D2" s="56" t="s">
        <v>57</v>
      </c>
      <c r="E2" s="56" t="s">
        <v>58</v>
      </c>
      <c r="F2" s="56" t="s">
        <v>59</v>
      </c>
      <c r="G2" s="56" t="s">
        <v>60</v>
      </c>
      <c r="H2" s="56" t="s">
        <v>61</v>
      </c>
      <c r="I2" s="57" t="s">
        <v>62</v>
      </c>
      <c r="J2" s="57" t="s">
        <v>63</v>
      </c>
      <c r="K2" s="56" t="s">
        <v>64</v>
      </c>
      <c r="L2" s="56" t="s">
        <v>65</v>
      </c>
      <c r="M2" s="56" t="s">
        <v>66</v>
      </c>
      <c r="N2" s="56" t="s">
        <v>67</v>
      </c>
      <c r="O2" s="56" t="s">
        <v>68</v>
      </c>
    </row>
    <row r="3" spans="1:15" ht="12.75">
      <c r="A3" s="59" t="s">
        <v>16</v>
      </c>
      <c r="B3" s="60" t="s">
        <v>69</v>
      </c>
      <c r="C3" s="61">
        <v>16</v>
      </c>
      <c r="D3" s="61">
        <v>12</v>
      </c>
      <c r="E3" s="61">
        <v>11</v>
      </c>
      <c r="F3" s="62">
        <v>52209</v>
      </c>
      <c r="G3" s="62">
        <v>20760</v>
      </c>
      <c r="H3" s="61">
        <v>5560</v>
      </c>
      <c r="I3" s="62">
        <v>0</v>
      </c>
      <c r="J3" s="62">
        <v>26320</v>
      </c>
      <c r="K3" s="61">
        <v>14</v>
      </c>
      <c r="L3" s="61">
        <v>24</v>
      </c>
      <c r="M3" s="61">
        <v>0</v>
      </c>
      <c r="N3" s="61">
        <v>16</v>
      </c>
      <c r="O3" s="63">
        <v>0</v>
      </c>
    </row>
    <row r="4" spans="1:15" ht="12.75">
      <c r="A4" s="59"/>
      <c r="B4" s="60" t="s">
        <v>70</v>
      </c>
      <c r="C4" s="61">
        <v>9</v>
      </c>
      <c r="D4" s="61">
        <v>7</v>
      </c>
      <c r="E4" s="61">
        <v>6</v>
      </c>
      <c r="F4" s="62">
        <v>44730</v>
      </c>
      <c r="G4" s="62">
        <v>12732</v>
      </c>
      <c r="H4" s="61">
        <v>2760</v>
      </c>
      <c r="I4" s="62">
        <v>0</v>
      </c>
      <c r="J4" s="62">
        <v>15492</v>
      </c>
      <c r="K4" s="61">
        <v>8</v>
      </c>
      <c r="L4" s="61">
        <v>26</v>
      </c>
      <c r="M4" s="61">
        <v>0</v>
      </c>
      <c r="N4" s="61">
        <v>8</v>
      </c>
      <c r="O4" s="61">
        <v>0</v>
      </c>
    </row>
    <row r="5" spans="1:15" ht="12.75">
      <c r="A5" s="59"/>
      <c r="B5" s="60" t="s">
        <v>71</v>
      </c>
      <c r="C5" s="61">
        <v>10</v>
      </c>
      <c r="D5" s="61">
        <v>8</v>
      </c>
      <c r="E5" s="61">
        <v>7</v>
      </c>
      <c r="F5" s="62">
        <v>29337.4</v>
      </c>
      <c r="G5" s="62">
        <v>11492</v>
      </c>
      <c r="H5" s="61">
        <v>0</v>
      </c>
      <c r="I5" s="62">
        <v>0</v>
      </c>
      <c r="J5" s="62">
        <v>11492</v>
      </c>
      <c r="K5" s="61">
        <v>5</v>
      </c>
      <c r="L5" s="61">
        <v>40</v>
      </c>
      <c r="M5" s="61">
        <v>0</v>
      </c>
      <c r="N5" s="61">
        <v>9</v>
      </c>
      <c r="O5" s="61">
        <v>0</v>
      </c>
    </row>
    <row r="6" spans="1:15" ht="12.75">
      <c r="A6" s="59"/>
      <c r="B6" s="60" t="s">
        <v>72</v>
      </c>
      <c r="C6" s="61">
        <f aca="true" t="shared" si="0" ref="C6:O6">SUM(C3:C5)</f>
        <v>35</v>
      </c>
      <c r="D6" s="61">
        <f t="shared" si="0"/>
        <v>27</v>
      </c>
      <c r="E6" s="61">
        <f t="shared" si="0"/>
        <v>24</v>
      </c>
      <c r="F6" s="62">
        <f t="shared" si="0"/>
        <v>126276.4</v>
      </c>
      <c r="G6" s="62">
        <f t="shared" si="0"/>
        <v>44984</v>
      </c>
      <c r="H6" s="61">
        <f t="shared" si="0"/>
        <v>8320</v>
      </c>
      <c r="I6" s="62">
        <f t="shared" si="0"/>
        <v>0</v>
      </c>
      <c r="J6" s="62">
        <f t="shared" si="0"/>
        <v>53304</v>
      </c>
      <c r="K6" s="61">
        <f t="shared" si="0"/>
        <v>27</v>
      </c>
      <c r="L6" s="61">
        <f t="shared" si="0"/>
        <v>90</v>
      </c>
      <c r="M6" s="61">
        <f t="shared" si="0"/>
        <v>0</v>
      </c>
      <c r="N6" s="61">
        <f t="shared" si="0"/>
        <v>33</v>
      </c>
      <c r="O6" s="63">
        <f t="shared" si="0"/>
        <v>0</v>
      </c>
    </row>
    <row r="7" spans="1:15" ht="12.75">
      <c r="A7" s="64" t="s">
        <v>22</v>
      </c>
      <c r="B7" s="65" t="s">
        <v>69</v>
      </c>
      <c r="C7" s="66">
        <v>6</v>
      </c>
      <c r="D7" s="66">
        <v>6</v>
      </c>
      <c r="E7" s="66">
        <v>4</v>
      </c>
      <c r="F7" s="67">
        <v>16999.73</v>
      </c>
      <c r="G7" s="67">
        <v>14724.65</v>
      </c>
      <c r="H7" s="66">
        <v>0</v>
      </c>
      <c r="I7" s="67">
        <v>2275.08</v>
      </c>
      <c r="J7" s="67">
        <v>16999.73</v>
      </c>
      <c r="K7" s="66">
        <v>6</v>
      </c>
      <c r="L7" s="66">
        <v>11</v>
      </c>
      <c r="M7" s="66">
        <v>0</v>
      </c>
      <c r="N7" s="66">
        <v>6</v>
      </c>
      <c r="O7" s="68">
        <v>0</v>
      </c>
    </row>
    <row r="8" spans="1:15" ht="12.75">
      <c r="A8" s="64"/>
      <c r="B8" s="65" t="s">
        <v>70</v>
      </c>
      <c r="C8" s="66">
        <v>4</v>
      </c>
      <c r="D8" s="66">
        <v>4</v>
      </c>
      <c r="E8" s="66">
        <v>4</v>
      </c>
      <c r="F8" s="67">
        <v>20473.66</v>
      </c>
      <c r="G8" s="67">
        <v>13951.92</v>
      </c>
      <c r="H8" s="66">
        <v>0</v>
      </c>
      <c r="I8" s="67">
        <v>6521.74</v>
      </c>
      <c r="J8" s="67">
        <v>20473.66</v>
      </c>
      <c r="K8" s="66">
        <v>4</v>
      </c>
      <c r="L8" s="66">
        <v>15</v>
      </c>
      <c r="M8" s="66">
        <v>0</v>
      </c>
      <c r="N8" s="66">
        <v>4</v>
      </c>
      <c r="O8" s="68">
        <v>0</v>
      </c>
    </row>
    <row r="9" spans="1:15" ht="12.75">
      <c r="A9" s="64"/>
      <c r="B9" s="65" t="s">
        <v>71</v>
      </c>
      <c r="C9" s="66">
        <v>5</v>
      </c>
      <c r="D9" s="66">
        <v>5</v>
      </c>
      <c r="E9" s="66">
        <v>5</v>
      </c>
      <c r="F9" s="67">
        <v>10822.25</v>
      </c>
      <c r="G9" s="67">
        <v>9708.05</v>
      </c>
      <c r="H9" s="66">
        <v>0</v>
      </c>
      <c r="I9" s="67">
        <v>1114.2</v>
      </c>
      <c r="J9" s="67">
        <v>10822.25</v>
      </c>
      <c r="K9" s="66">
        <v>5</v>
      </c>
      <c r="L9" s="66">
        <v>29</v>
      </c>
      <c r="M9" s="66">
        <v>0</v>
      </c>
      <c r="N9" s="66">
        <v>5</v>
      </c>
      <c r="O9" s="68">
        <v>0</v>
      </c>
    </row>
    <row r="10" spans="1:15" ht="12.75">
      <c r="A10" s="64"/>
      <c r="B10" s="65" t="s">
        <v>72</v>
      </c>
      <c r="C10" s="66">
        <f aca="true" t="shared" si="1" ref="C10:O10">SUM(C7:C9)</f>
        <v>15</v>
      </c>
      <c r="D10" s="66">
        <f t="shared" si="1"/>
        <v>15</v>
      </c>
      <c r="E10" s="66">
        <f t="shared" si="1"/>
        <v>13</v>
      </c>
      <c r="F10" s="67">
        <f t="shared" si="1"/>
        <v>48295.64</v>
      </c>
      <c r="G10" s="67">
        <f t="shared" si="1"/>
        <v>38384.619999999995</v>
      </c>
      <c r="H10" s="66">
        <f t="shared" si="1"/>
        <v>0</v>
      </c>
      <c r="I10" s="67">
        <f t="shared" si="1"/>
        <v>9911.02</v>
      </c>
      <c r="J10" s="67">
        <f t="shared" si="1"/>
        <v>48295.64</v>
      </c>
      <c r="K10" s="66">
        <f t="shared" si="1"/>
        <v>15</v>
      </c>
      <c r="L10" s="66">
        <f t="shared" si="1"/>
        <v>55</v>
      </c>
      <c r="M10" s="66">
        <f t="shared" si="1"/>
        <v>0</v>
      </c>
      <c r="N10" s="66">
        <f t="shared" si="1"/>
        <v>15</v>
      </c>
      <c r="O10" s="68">
        <f t="shared" si="1"/>
        <v>0</v>
      </c>
    </row>
    <row r="11" spans="1:15" ht="12.75">
      <c r="A11" s="59" t="s">
        <v>23</v>
      </c>
      <c r="B11" s="60" t="s">
        <v>69</v>
      </c>
      <c r="C11" s="61">
        <v>16</v>
      </c>
      <c r="D11" s="61">
        <v>13</v>
      </c>
      <c r="E11" s="61">
        <v>13</v>
      </c>
      <c r="F11" s="62">
        <v>39806.61</v>
      </c>
      <c r="G11" s="62">
        <v>27010.26</v>
      </c>
      <c r="H11" s="61">
        <v>0</v>
      </c>
      <c r="I11" s="62">
        <v>12790.35</v>
      </c>
      <c r="J11" s="62">
        <v>39800.61</v>
      </c>
      <c r="K11" s="61">
        <v>13</v>
      </c>
      <c r="L11" s="61">
        <v>20</v>
      </c>
      <c r="M11" s="61">
        <v>1</v>
      </c>
      <c r="N11" s="61">
        <v>13</v>
      </c>
      <c r="O11" s="63">
        <v>0</v>
      </c>
    </row>
    <row r="12" spans="1:15" ht="12.75">
      <c r="A12" s="59"/>
      <c r="B12" s="60" t="s">
        <v>70</v>
      </c>
      <c r="C12" s="61">
        <v>10</v>
      </c>
      <c r="D12" s="61">
        <v>10</v>
      </c>
      <c r="E12" s="61">
        <v>8</v>
      </c>
      <c r="F12" s="62">
        <v>15996.15</v>
      </c>
      <c r="G12" s="62">
        <v>11197.64</v>
      </c>
      <c r="H12" s="61">
        <v>0</v>
      </c>
      <c r="I12" s="62">
        <v>4798.83</v>
      </c>
      <c r="J12" s="62">
        <v>15996.47</v>
      </c>
      <c r="K12" s="61">
        <v>8</v>
      </c>
      <c r="L12" s="61">
        <v>31</v>
      </c>
      <c r="M12" s="61">
        <v>0</v>
      </c>
      <c r="N12" s="61">
        <v>11</v>
      </c>
      <c r="O12" s="61">
        <v>3</v>
      </c>
    </row>
    <row r="13" spans="1:15" ht="12.75">
      <c r="A13" s="59"/>
      <c r="B13" s="60" t="s">
        <v>71</v>
      </c>
      <c r="C13" s="61">
        <v>7</v>
      </c>
      <c r="D13" s="61">
        <v>6</v>
      </c>
      <c r="E13" s="61">
        <v>4</v>
      </c>
      <c r="F13" s="62">
        <v>6916.18</v>
      </c>
      <c r="G13" s="62">
        <v>4844.61</v>
      </c>
      <c r="H13" s="61">
        <v>0</v>
      </c>
      <c r="I13" s="62">
        <v>2071.57</v>
      </c>
      <c r="J13" s="62">
        <v>6916.18</v>
      </c>
      <c r="K13" s="61">
        <v>4</v>
      </c>
      <c r="L13" s="61">
        <v>14</v>
      </c>
      <c r="M13" s="61">
        <v>0</v>
      </c>
      <c r="N13" s="61">
        <v>4</v>
      </c>
      <c r="O13" s="61">
        <v>0</v>
      </c>
    </row>
    <row r="14" spans="1:15" ht="12.75">
      <c r="A14" s="59"/>
      <c r="B14" s="60" t="s">
        <v>72</v>
      </c>
      <c r="C14" s="61">
        <f aca="true" t="shared" si="2" ref="C14:O14">SUM(C11:C13)</f>
        <v>33</v>
      </c>
      <c r="D14" s="61">
        <f t="shared" si="2"/>
        <v>29</v>
      </c>
      <c r="E14" s="61">
        <f t="shared" si="2"/>
        <v>25</v>
      </c>
      <c r="F14" s="62">
        <f t="shared" si="2"/>
        <v>62718.94</v>
      </c>
      <c r="G14" s="62">
        <f t="shared" si="2"/>
        <v>43052.509999999995</v>
      </c>
      <c r="H14" s="61">
        <f t="shared" si="2"/>
        <v>0</v>
      </c>
      <c r="I14" s="62">
        <f t="shared" si="2"/>
        <v>19660.75</v>
      </c>
      <c r="J14" s="62">
        <f t="shared" si="2"/>
        <v>62713.26</v>
      </c>
      <c r="K14" s="61">
        <f t="shared" si="2"/>
        <v>25</v>
      </c>
      <c r="L14" s="61">
        <f t="shared" si="2"/>
        <v>65</v>
      </c>
      <c r="M14" s="61">
        <f t="shared" si="2"/>
        <v>1</v>
      </c>
      <c r="N14" s="61">
        <f t="shared" si="2"/>
        <v>28</v>
      </c>
      <c r="O14" s="63">
        <f t="shared" si="2"/>
        <v>3</v>
      </c>
    </row>
    <row r="15" spans="1:15" ht="12.75">
      <c r="A15" s="64" t="s">
        <v>24</v>
      </c>
      <c r="B15" s="65" t="s">
        <v>69</v>
      </c>
      <c r="C15" s="66">
        <v>60</v>
      </c>
      <c r="D15" s="66">
        <v>55</v>
      </c>
      <c r="E15" s="66">
        <v>51</v>
      </c>
      <c r="F15" s="67">
        <v>182021.5</v>
      </c>
      <c r="G15" s="67">
        <v>120444.39</v>
      </c>
      <c r="H15" s="66">
        <v>0</v>
      </c>
      <c r="I15" s="67">
        <v>0</v>
      </c>
      <c r="J15" s="67">
        <v>120444.39</v>
      </c>
      <c r="K15" s="66">
        <v>58</v>
      </c>
      <c r="L15" s="66">
        <v>107</v>
      </c>
      <c r="M15" s="66">
        <v>0</v>
      </c>
      <c r="N15" s="66">
        <v>60</v>
      </c>
      <c r="O15" s="68">
        <v>0</v>
      </c>
    </row>
    <row r="16" spans="1:15" ht="12.75">
      <c r="A16" s="64"/>
      <c r="B16" s="65" t="s">
        <v>70</v>
      </c>
      <c r="C16" s="66">
        <v>31</v>
      </c>
      <c r="D16" s="66">
        <v>31</v>
      </c>
      <c r="E16" s="66">
        <v>27</v>
      </c>
      <c r="F16" s="67">
        <v>90730.17</v>
      </c>
      <c r="G16" s="67">
        <v>60517.61</v>
      </c>
      <c r="H16" s="66">
        <v>0</v>
      </c>
      <c r="I16" s="67">
        <v>0</v>
      </c>
      <c r="J16" s="67">
        <v>60517.61</v>
      </c>
      <c r="K16" s="66">
        <v>28</v>
      </c>
      <c r="L16" s="66">
        <v>116</v>
      </c>
      <c r="M16" s="66">
        <v>0</v>
      </c>
      <c r="N16" s="66">
        <v>31</v>
      </c>
      <c r="O16" s="68">
        <v>11</v>
      </c>
    </row>
    <row r="17" spans="1:15" ht="12.75">
      <c r="A17" s="64"/>
      <c r="B17" s="65" t="s">
        <v>71</v>
      </c>
      <c r="C17" s="66">
        <v>32</v>
      </c>
      <c r="D17" s="66">
        <v>30</v>
      </c>
      <c r="E17" s="66">
        <v>28</v>
      </c>
      <c r="F17" s="67">
        <v>113529.86</v>
      </c>
      <c r="G17" s="67">
        <v>72229.76</v>
      </c>
      <c r="H17" s="66">
        <v>0</v>
      </c>
      <c r="I17" s="67">
        <v>0</v>
      </c>
      <c r="J17" s="67">
        <v>72229.76</v>
      </c>
      <c r="K17" s="66">
        <v>30</v>
      </c>
      <c r="L17" s="66">
        <v>136</v>
      </c>
      <c r="M17" s="66">
        <v>0</v>
      </c>
      <c r="N17" s="66">
        <v>32</v>
      </c>
      <c r="O17" s="68">
        <v>3</v>
      </c>
    </row>
    <row r="18" spans="1:15" ht="12.75">
      <c r="A18" s="64"/>
      <c r="B18" s="65" t="s">
        <v>72</v>
      </c>
      <c r="C18" s="66">
        <f aca="true" t="shared" si="3" ref="C18:O18">SUM(C15:C17)</f>
        <v>123</v>
      </c>
      <c r="D18" s="66">
        <f t="shared" si="3"/>
        <v>116</v>
      </c>
      <c r="E18" s="66">
        <f t="shared" si="3"/>
        <v>106</v>
      </c>
      <c r="F18" s="67">
        <f t="shared" si="3"/>
        <v>386281.52999999997</v>
      </c>
      <c r="G18" s="67">
        <f t="shared" si="3"/>
        <v>253191.76</v>
      </c>
      <c r="H18" s="66">
        <f t="shared" si="3"/>
        <v>0</v>
      </c>
      <c r="I18" s="67">
        <f t="shared" si="3"/>
        <v>0</v>
      </c>
      <c r="J18" s="67">
        <f t="shared" si="3"/>
        <v>253191.76</v>
      </c>
      <c r="K18" s="66">
        <f t="shared" si="3"/>
        <v>116</v>
      </c>
      <c r="L18" s="66">
        <f t="shared" si="3"/>
        <v>359</v>
      </c>
      <c r="M18" s="66">
        <f t="shared" si="3"/>
        <v>0</v>
      </c>
      <c r="N18" s="66">
        <f t="shared" si="3"/>
        <v>123</v>
      </c>
      <c r="O18" s="68">
        <f t="shared" si="3"/>
        <v>14</v>
      </c>
    </row>
    <row r="19" spans="1:15" ht="12.75">
      <c r="A19" s="59" t="s">
        <v>25</v>
      </c>
      <c r="B19" s="60" t="s">
        <v>69</v>
      </c>
      <c r="C19" s="61">
        <v>27</v>
      </c>
      <c r="D19" s="61">
        <v>27</v>
      </c>
      <c r="E19" s="61">
        <v>27</v>
      </c>
      <c r="F19" s="62">
        <v>63079.1</v>
      </c>
      <c r="G19" s="62">
        <v>59528.9</v>
      </c>
      <c r="H19" s="61">
        <v>372</v>
      </c>
      <c r="I19" s="62">
        <v>3178.2</v>
      </c>
      <c r="J19" s="62">
        <v>63079.1</v>
      </c>
      <c r="K19" s="61">
        <v>22</v>
      </c>
      <c r="L19" s="61">
        <v>53</v>
      </c>
      <c r="M19" s="61">
        <v>0</v>
      </c>
      <c r="N19" s="61">
        <v>27</v>
      </c>
      <c r="O19" s="63">
        <v>0</v>
      </c>
    </row>
    <row r="20" spans="1:15" ht="12.75">
      <c r="A20" s="59"/>
      <c r="B20" s="60" t="s">
        <v>70</v>
      </c>
      <c r="C20" s="61">
        <v>16</v>
      </c>
      <c r="D20" s="61">
        <v>16</v>
      </c>
      <c r="E20" s="61">
        <v>16</v>
      </c>
      <c r="F20" s="62">
        <v>43012.7</v>
      </c>
      <c r="G20" s="62">
        <v>39590.7</v>
      </c>
      <c r="H20" s="61">
        <v>0</v>
      </c>
      <c r="I20" s="62">
        <v>3422</v>
      </c>
      <c r="J20" s="62">
        <v>43012.7</v>
      </c>
      <c r="K20" s="61">
        <v>13</v>
      </c>
      <c r="L20" s="61">
        <v>71</v>
      </c>
      <c r="M20" s="61">
        <v>0</v>
      </c>
      <c r="N20" s="61">
        <v>16</v>
      </c>
      <c r="O20" s="61">
        <v>0</v>
      </c>
    </row>
    <row r="21" spans="1:15" ht="12.75">
      <c r="A21" s="59"/>
      <c r="B21" s="60" t="s">
        <v>71</v>
      </c>
      <c r="C21" s="61">
        <v>23</v>
      </c>
      <c r="D21" s="61">
        <v>23</v>
      </c>
      <c r="E21" s="61">
        <v>23</v>
      </c>
      <c r="F21" s="62">
        <v>46357.1</v>
      </c>
      <c r="G21" s="62">
        <v>43105.3</v>
      </c>
      <c r="H21" s="61">
        <v>0</v>
      </c>
      <c r="I21" s="62">
        <v>3251.8</v>
      </c>
      <c r="J21" s="62">
        <v>46357.1</v>
      </c>
      <c r="K21" s="61">
        <v>19</v>
      </c>
      <c r="L21" s="61">
        <v>95</v>
      </c>
      <c r="M21" s="61">
        <v>0</v>
      </c>
      <c r="N21" s="61">
        <v>23</v>
      </c>
      <c r="O21" s="61">
        <v>1</v>
      </c>
    </row>
    <row r="22" spans="1:15" ht="12.75">
      <c r="A22" s="59"/>
      <c r="B22" s="60" t="s">
        <v>72</v>
      </c>
      <c r="C22" s="61">
        <f aca="true" t="shared" si="4" ref="C22:O22">SUM(C19:C21)</f>
        <v>66</v>
      </c>
      <c r="D22" s="61">
        <f t="shared" si="4"/>
        <v>66</v>
      </c>
      <c r="E22" s="61">
        <f t="shared" si="4"/>
        <v>66</v>
      </c>
      <c r="F22" s="62">
        <f t="shared" si="4"/>
        <v>152448.9</v>
      </c>
      <c r="G22" s="62">
        <f t="shared" si="4"/>
        <v>142224.90000000002</v>
      </c>
      <c r="H22" s="61">
        <f t="shared" si="4"/>
        <v>372</v>
      </c>
      <c r="I22" s="62">
        <f t="shared" si="4"/>
        <v>9852</v>
      </c>
      <c r="J22" s="62">
        <f t="shared" si="4"/>
        <v>152448.9</v>
      </c>
      <c r="K22" s="61">
        <f t="shared" si="4"/>
        <v>54</v>
      </c>
      <c r="L22" s="61">
        <f t="shared" si="4"/>
        <v>219</v>
      </c>
      <c r="M22" s="61">
        <f t="shared" si="4"/>
        <v>0</v>
      </c>
      <c r="N22" s="61">
        <f t="shared" si="4"/>
        <v>66</v>
      </c>
      <c r="O22" s="63">
        <f t="shared" si="4"/>
        <v>1</v>
      </c>
    </row>
    <row r="23" spans="1:15" ht="12.75">
      <c r="A23" s="64" t="s">
        <v>26</v>
      </c>
      <c r="B23" s="65" t="s">
        <v>69</v>
      </c>
      <c r="C23" s="66">
        <v>6</v>
      </c>
      <c r="D23" s="66">
        <v>6</v>
      </c>
      <c r="E23" s="66">
        <v>6</v>
      </c>
      <c r="F23" s="67">
        <v>19185.35</v>
      </c>
      <c r="G23" s="67">
        <v>10451.25</v>
      </c>
      <c r="H23" s="66">
        <v>0</v>
      </c>
      <c r="I23" s="67">
        <v>0</v>
      </c>
      <c r="J23" s="67">
        <v>10451.25</v>
      </c>
      <c r="K23" s="66">
        <v>5</v>
      </c>
      <c r="L23" s="66">
        <v>15</v>
      </c>
      <c r="M23" s="66">
        <v>0</v>
      </c>
      <c r="N23" s="66">
        <v>4</v>
      </c>
      <c r="O23" s="68">
        <v>0</v>
      </c>
    </row>
    <row r="24" spans="1:15" ht="12.75">
      <c r="A24" s="64"/>
      <c r="B24" s="65" t="s">
        <v>70</v>
      </c>
      <c r="C24" s="66">
        <v>8</v>
      </c>
      <c r="D24" s="66">
        <v>8</v>
      </c>
      <c r="E24" s="66">
        <v>8</v>
      </c>
      <c r="F24" s="67">
        <v>34605.45</v>
      </c>
      <c r="G24" s="67">
        <v>15096.25</v>
      </c>
      <c r="H24" s="66">
        <v>0</v>
      </c>
      <c r="I24" s="67">
        <v>940</v>
      </c>
      <c r="J24" s="67">
        <v>16036.25</v>
      </c>
      <c r="K24" s="66">
        <v>8</v>
      </c>
      <c r="L24" s="66">
        <v>34</v>
      </c>
      <c r="M24" s="66">
        <v>0</v>
      </c>
      <c r="N24" s="66">
        <v>8</v>
      </c>
      <c r="O24" s="68">
        <v>4</v>
      </c>
    </row>
    <row r="25" spans="1:15" ht="12.75">
      <c r="A25" s="64"/>
      <c r="B25" s="65" t="s">
        <v>71</v>
      </c>
      <c r="C25" s="66">
        <v>3</v>
      </c>
      <c r="D25" s="66">
        <v>3</v>
      </c>
      <c r="E25" s="66">
        <v>3</v>
      </c>
      <c r="F25" s="67">
        <v>14864</v>
      </c>
      <c r="G25" s="67">
        <v>7432</v>
      </c>
      <c r="H25" s="66">
        <v>0</v>
      </c>
      <c r="I25" s="67">
        <v>0</v>
      </c>
      <c r="J25" s="67">
        <v>7432</v>
      </c>
      <c r="K25" s="66">
        <v>3</v>
      </c>
      <c r="L25" s="66">
        <v>14</v>
      </c>
      <c r="M25" s="66">
        <v>0</v>
      </c>
      <c r="N25" s="66">
        <v>3</v>
      </c>
      <c r="O25" s="68">
        <v>0</v>
      </c>
    </row>
    <row r="26" spans="1:15" ht="12.75">
      <c r="A26" s="64"/>
      <c r="B26" s="65" t="s">
        <v>72</v>
      </c>
      <c r="C26" s="66">
        <f aca="true" t="shared" si="5" ref="C26:O26">SUM(C23:C25)</f>
        <v>17</v>
      </c>
      <c r="D26" s="66">
        <f t="shared" si="5"/>
        <v>17</v>
      </c>
      <c r="E26" s="66">
        <f t="shared" si="5"/>
        <v>17</v>
      </c>
      <c r="F26" s="67">
        <f t="shared" si="5"/>
        <v>68654.79999999999</v>
      </c>
      <c r="G26" s="67">
        <f t="shared" si="5"/>
        <v>32979.5</v>
      </c>
      <c r="H26" s="66">
        <f t="shared" si="5"/>
        <v>0</v>
      </c>
      <c r="I26" s="67">
        <f t="shared" si="5"/>
        <v>940</v>
      </c>
      <c r="J26" s="67">
        <f t="shared" si="5"/>
        <v>33919.5</v>
      </c>
      <c r="K26" s="66">
        <f t="shared" si="5"/>
        <v>16</v>
      </c>
      <c r="L26" s="66">
        <f t="shared" si="5"/>
        <v>63</v>
      </c>
      <c r="M26" s="66">
        <f t="shared" si="5"/>
        <v>0</v>
      </c>
      <c r="N26" s="66">
        <f t="shared" si="5"/>
        <v>15</v>
      </c>
      <c r="O26" s="68">
        <f t="shared" si="5"/>
        <v>4</v>
      </c>
    </row>
    <row r="27" spans="1:15" ht="12.75">
      <c r="A27" s="59" t="s">
        <v>27</v>
      </c>
      <c r="B27" s="60" t="s">
        <v>69</v>
      </c>
      <c r="C27" s="61">
        <v>34</v>
      </c>
      <c r="D27" s="61">
        <v>34</v>
      </c>
      <c r="E27" s="61">
        <v>34</v>
      </c>
      <c r="F27" s="62">
        <v>44680.1</v>
      </c>
      <c r="G27" s="62">
        <v>44680.1</v>
      </c>
      <c r="H27" s="61">
        <v>0</v>
      </c>
      <c r="I27" s="62">
        <v>0</v>
      </c>
      <c r="J27" s="62">
        <v>44680.1</v>
      </c>
      <c r="K27" s="61">
        <v>34</v>
      </c>
      <c r="L27" s="61">
        <v>72</v>
      </c>
      <c r="M27" s="61">
        <v>0</v>
      </c>
      <c r="N27" s="61">
        <v>33</v>
      </c>
      <c r="O27" s="63">
        <v>0</v>
      </c>
    </row>
    <row r="28" spans="1:15" ht="12.75">
      <c r="A28" s="59"/>
      <c r="B28" s="60" t="s">
        <v>70</v>
      </c>
      <c r="C28" s="61">
        <v>20</v>
      </c>
      <c r="D28" s="61">
        <v>20</v>
      </c>
      <c r="E28" s="61">
        <v>20</v>
      </c>
      <c r="F28" s="62">
        <v>25405.42</v>
      </c>
      <c r="G28" s="62">
        <v>25405.42</v>
      </c>
      <c r="H28" s="61">
        <v>0</v>
      </c>
      <c r="I28" s="62">
        <v>0</v>
      </c>
      <c r="J28" s="62">
        <v>25405.42</v>
      </c>
      <c r="K28" s="61">
        <v>20</v>
      </c>
      <c r="L28" s="61">
        <v>64</v>
      </c>
      <c r="M28" s="61">
        <v>0</v>
      </c>
      <c r="N28" s="61">
        <v>23</v>
      </c>
      <c r="O28" s="61">
        <v>8</v>
      </c>
    </row>
    <row r="29" spans="1:15" ht="12.75">
      <c r="A29" s="59"/>
      <c r="B29" s="60" t="s">
        <v>71</v>
      </c>
      <c r="C29" s="61">
        <v>31</v>
      </c>
      <c r="D29" s="61">
        <v>31</v>
      </c>
      <c r="E29" s="61">
        <v>31</v>
      </c>
      <c r="F29" s="62">
        <v>44122.75</v>
      </c>
      <c r="G29" s="62">
        <v>44122.75</v>
      </c>
      <c r="H29" s="61">
        <v>0</v>
      </c>
      <c r="I29" s="62">
        <v>0</v>
      </c>
      <c r="J29" s="62">
        <v>44122.75</v>
      </c>
      <c r="K29" s="61">
        <v>31</v>
      </c>
      <c r="L29" s="61">
        <v>142</v>
      </c>
      <c r="M29" s="61">
        <v>0</v>
      </c>
      <c r="N29" s="61">
        <v>23</v>
      </c>
      <c r="O29" s="61">
        <v>6</v>
      </c>
    </row>
    <row r="30" spans="1:15" ht="12.75">
      <c r="A30" s="59"/>
      <c r="B30" s="60" t="s">
        <v>72</v>
      </c>
      <c r="C30" s="61">
        <f aca="true" t="shared" si="6" ref="C30:O30">SUM(C27:C29)</f>
        <v>85</v>
      </c>
      <c r="D30" s="61">
        <f t="shared" si="6"/>
        <v>85</v>
      </c>
      <c r="E30" s="61">
        <f t="shared" si="6"/>
        <v>85</v>
      </c>
      <c r="F30" s="62">
        <f t="shared" si="6"/>
        <v>114208.26999999999</v>
      </c>
      <c r="G30" s="62">
        <f t="shared" si="6"/>
        <v>114208.26999999999</v>
      </c>
      <c r="H30" s="61">
        <f t="shared" si="6"/>
        <v>0</v>
      </c>
      <c r="I30" s="62">
        <f t="shared" si="6"/>
        <v>0</v>
      </c>
      <c r="J30" s="62">
        <f t="shared" si="6"/>
        <v>114208.26999999999</v>
      </c>
      <c r="K30" s="61">
        <f t="shared" si="6"/>
        <v>85</v>
      </c>
      <c r="L30" s="61">
        <f t="shared" si="6"/>
        <v>278</v>
      </c>
      <c r="M30" s="61">
        <f t="shared" si="6"/>
        <v>0</v>
      </c>
      <c r="N30" s="61">
        <f t="shared" si="6"/>
        <v>79</v>
      </c>
      <c r="O30" s="63">
        <f t="shared" si="6"/>
        <v>14</v>
      </c>
    </row>
    <row r="31" spans="1:15" ht="12.75">
      <c r="A31" s="64" t="s">
        <v>28</v>
      </c>
      <c r="B31" s="65" t="s">
        <v>69</v>
      </c>
      <c r="C31" s="66">
        <v>24</v>
      </c>
      <c r="D31" s="66">
        <v>24</v>
      </c>
      <c r="E31" s="66">
        <v>24</v>
      </c>
      <c r="F31" s="67">
        <v>81147.7</v>
      </c>
      <c r="G31" s="67">
        <v>16370.32</v>
      </c>
      <c r="H31" s="66">
        <v>20023.26</v>
      </c>
      <c r="I31" s="67">
        <v>0</v>
      </c>
      <c r="J31" s="67">
        <v>36393.58</v>
      </c>
      <c r="K31" s="66">
        <v>14</v>
      </c>
      <c r="L31" s="66">
        <v>42</v>
      </c>
      <c r="M31" s="66">
        <v>12</v>
      </c>
      <c r="N31" s="66">
        <v>24</v>
      </c>
      <c r="O31" s="68">
        <v>0</v>
      </c>
    </row>
    <row r="32" spans="1:15" ht="12.75">
      <c r="A32" s="64"/>
      <c r="B32" s="65" t="s">
        <v>70</v>
      </c>
      <c r="C32" s="66">
        <v>24</v>
      </c>
      <c r="D32" s="66">
        <v>24</v>
      </c>
      <c r="E32" s="66">
        <v>23</v>
      </c>
      <c r="F32" s="67">
        <v>82225.59</v>
      </c>
      <c r="G32" s="67">
        <v>52730.04</v>
      </c>
      <c r="H32" s="66">
        <v>0</v>
      </c>
      <c r="I32" s="67">
        <v>0</v>
      </c>
      <c r="J32" s="67">
        <v>52730.04</v>
      </c>
      <c r="K32" s="66">
        <v>11</v>
      </c>
      <c r="L32" s="66">
        <v>134</v>
      </c>
      <c r="M32" s="66">
        <v>14</v>
      </c>
      <c r="N32" s="66">
        <v>24</v>
      </c>
      <c r="O32" s="68">
        <v>10</v>
      </c>
    </row>
    <row r="33" spans="1:15" ht="12.75">
      <c r="A33" s="64"/>
      <c r="B33" s="65" t="s">
        <v>71</v>
      </c>
      <c r="C33" s="66">
        <v>26</v>
      </c>
      <c r="D33" s="66">
        <v>26</v>
      </c>
      <c r="E33" s="66">
        <v>26</v>
      </c>
      <c r="F33" s="67">
        <v>94247.05</v>
      </c>
      <c r="G33" s="67">
        <v>69675.05</v>
      </c>
      <c r="H33" s="66">
        <v>0</v>
      </c>
      <c r="I33" s="67">
        <v>0</v>
      </c>
      <c r="J33" s="67">
        <v>69675.05</v>
      </c>
      <c r="K33" s="66">
        <v>10</v>
      </c>
      <c r="L33" s="66">
        <v>131</v>
      </c>
      <c r="M33" s="66">
        <v>13</v>
      </c>
      <c r="N33" s="66">
        <v>26</v>
      </c>
      <c r="O33" s="68">
        <v>2</v>
      </c>
    </row>
    <row r="34" spans="1:15" ht="12.75">
      <c r="A34" s="64"/>
      <c r="B34" s="65" t="s">
        <v>72</v>
      </c>
      <c r="C34" s="66">
        <f aca="true" t="shared" si="7" ref="C34:O34">SUM(C31:C33)</f>
        <v>74</v>
      </c>
      <c r="D34" s="66">
        <f t="shared" si="7"/>
        <v>74</v>
      </c>
      <c r="E34" s="66">
        <f t="shared" si="7"/>
        <v>73</v>
      </c>
      <c r="F34" s="67">
        <f t="shared" si="7"/>
        <v>257620.33999999997</v>
      </c>
      <c r="G34" s="67">
        <f t="shared" si="7"/>
        <v>138775.41</v>
      </c>
      <c r="H34" s="66">
        <f t="shared" si="7"/>
        <v>20023.26</v>
      </c>
      <c r="I34" s="67">
        <f t="shared" si="7"/>
        <v>0</v>
      </c>
      <c r="J34" s="67">
        <f t="shared" si="7"/>
        <v>158798.66999999998</v>
      </c>
      <c r="K34" s="66">
        <f t="shared" si="7"/>
        <v>35</v>
      </c>
      <c r="L34" s="66">
        <f t="shared" si="7"/>
        <v>307</v>
      </c>
      <c r="M34" s="66">
        <f t="shared" si="7"/>
        <v>39</v>
      </c>
      <c r="N34" s="66">
        <f t="shared" si="7"/>
        <v>74</v>
      </c>
      <c r="O34" s="68">
        <f t="shared" si="7"/>
        <v>12</v>
      </c>
    </row>
    <row r="35" spans="1:15" ht="12.75">
      <c r="A35" s="59" t="s">
        <v>29</v>
      </c>
      <c r="B35" s="60" t="s">
        <v>69</v>
      </c>
      <c r="C35" s="61">
        <v>33</v>
      </c>
      <c r="D35" s="61">
        <v>33</v>
      </c>
      <c r="E35" s="61">
        <v>33</v>
      </c>
      <c r="F35" s="62">
        <v>72181.33</v>
      </c>
      <c r="G35" s="62">
        <v>39853.11</v>
      </c>
      <c r="H35" s="61">
        <v>0</v>
      </c>
      <c r="I35" s="62">
        <v>32328.22</v>
      </c>
      <c r="J35" s="62">
        <v>72181.33</v>
      </c>
      <c r="K35" s="61">
        <v>30</v>
      </c>
      <c r="L35" s="61">
        <v>73</v>
      </c>
      <c r="M35" s="61">
        <v>6</v>
      </c>
      <c r="N35" s="61">
        <v>33</v>
      </c>
      <c r="O35" s="63">
        <v>0</v>
      </c>
    </row>
    <row r="36" spans="1:15" ht="12.75">
      <c r="A36" s="59"/>
      <c r="B36" s="60" t="s">
        <v>70</v>
      </c>
      <c r="C36" s="61">
        <v>38</v>
      </c>
      <c r="D36" s="61">
        <v>38</v>
      </c>
      <c r="E36" s="61">
        <v>38</v>
      </c>
      <c r="F36" s="62">
        <v>64263.58</v>
      </c>
      <c r="G36" s="62">
        <v>34570.42</v>
      </c>
      <c r="H36" s="61">
        <v>0</v>
      </c>
      <c r="I36" s="62">
        <v>29693.16</v>
      </c>
      <c r="J36" s="62">
        <v>64263.58</v>
      </c>
      <c r="K36" s="61">
        <v>36</v>
      </c>
      <c r="L36" s="61">
        <v>132</v>
      </c>
      <c r="M36" s="61">
        <v>0</v>
      </c>
      <c r="N36" s="61">
        <v>38</v>
      </c>
      <c r="O36" s="61">
        <v>14</v>
      </c>
    </row>
    <row r="37" spans="1:15" ht="12.75">
      <c r="A37" s="59"/>
      <c r="B37" s="60" t="s">
        <v>71</v>
      </c>
      <c r="C37" s="61">
        <v>39</v>
      </c>
      <c r="D37" s="61">
        <v>39</v>
      </c>
      <c r="E37" s="61">
        <v>39</v>
      </c>
      <c r="F37" s="62">
        <v>80945.72</v>
      </c>
      <c r="G37" s="62">
        <v>42959.45</v>
      </c>
      <c r="H37" s="61">
        <v>0</v>
      </c>
      <c r="I37" s="62">
        <v>37986.28</v>
      </c>
      <c r="J37" s="62">
        <v>80945.73</v>
      </c>
      <c r="K37" s="61">
        <v>34</v>
      </c>
      <c r="L37" s="61">
        <v>193</v>
      </c>
      <c r="M37" s="61">
        <v>0</v>
      </c>
      <c r="N37" s="61">
        <v>42</v>
      </c>
      <c r="O37" s="61">
        <v>7</v>
      </c>
    </row>
    <row r="38" spans="1:15" ht="12.75">
      <c r="A38" s="59"/>
      <c r="B38" s="60" t="s">
        <v>72</v>
      </c>
      <c r="C38" s="61">
        <f aca="true" t="shared" si="8" ref="C38:O38">SUM(C35:C37)</f>
        <v>110</v>
      </c>
      <c r="D38" s="61">
        <f t="shared" si="8"/>
        <v>110</v>
      </c>
      <c r="E38" s="61">
        <f t="shared" si="8"/>
        <v>110</v>
      </c>
      <c r="F38" s="62">
        <f t="shared" si="8"/>
        <v>217390.63</v>
      </c>
      <c r="G38" s="62">
        <f t="shared" si="8"/>
        <v>117382.98</v>
      </c>
      <c r="H38" s="61">
        <f t="shared" si="8"/>
        <v>0</v>
      </c>
      <c r="I38" s="62">
        <f t="shared" si="8"/>
        <v>100007.66</v>
      </c>
      <c r="J38" s="62">
        <f t="shared" si="8"/>
        <v>217390.64</v>
      </c>
      <c r="K38" s="61">
        <f t="shared" si="8"/>
        <v>100</v>
      </c>
      <c r="L38" s="61">
        <f t="shared" si="8"/>
        <v>398</v>
      </c>
      <c r="M38" s="61">
        <f t="shared" si="8"/>
        <v>6</v>
      </c>
      <c r="N38" s="61">
        <f t="shared" si="8"/>
        <v>113</v>
      </c>
      <c r="O38" s="63">
        <f t="shared" si="8"/>
        <v>21</v>
      </c>
    </row>
    <row r="39" spans="1:15" ht="12.75">
      <c r="A39" s="64" t="s">
        <v>30</v>
      </c>
      <c r="B39" s="65" t="s">
        <v>69</v>
      </c>
      <c r="C39" s="66">
        <v>26</v>
      </c>
      <c r="D39" s="66">
        <v>26</v>
      </c>
      <c r="E39" s="66">
        <v>18</v>
      </c>
      <c r="F39" s="67">
        <v>42692.01</v>
      </c>
      <c r="G39" s="67">
        <v>28397.58</v>
      </c>
      <c r="H39" s="66">
        <v>0</v>
      </c>
      <c r="I39" s="67">
        <v>14294.43</v>
      </c>
      <c r="J39" s="67">
        <v>42692.01</v>
      </c>
      <c r="K39" s="66">
        <v>25</v>
      </c>
      <c r="L39" s="66">
        <v>44</v>
      </c>
      <c r="M39" s="66">
        <v>0</v>
      </c>
      <c r="N39" s="66">
        <v>26</v>
      </c>
      <c r="O39" s="68">
        <v>0</v>
      </c>
    </row>
    <row r="40" spans="1:15" ht="12.75">
      <c r="A40" s="64"/>
      <c r="B40" s="65" t="s">
        <v>70</v>
      </c>
      <c r="C40" s="66">
        <v>12</v>
      </c>
      <c r="D40" s="66">
        <v>12</v>
      </c>
      <c r="E40" s="66">
        <v>10</v>
      </c>
      <c r="F40" s="67">
        <v>13503.77</v>
      </c>
      <c r="G40" s="67">
        <v>12562.63</v>
      </c>
      <c r="H40" s="66">
        <v>0</v>
      </c>
      <c r="I40" s="67">
        <v>941.14</v>
      </c>
      <c r="J40" s="67">
        <v>13503.77</v>
      </c>
      <c r="K40" s="66">
        <v>12</v>
      </c>
      <c r="L40" s="66">
        <v>58</v>
      </c>
      <c r="M40" s="66">
        <v>0</v>
      </c>
      <c r="N40" s="66">
        <v>12</v>
      </c>
      <c r="O40" s="68">
        <v>0</v>
      </c>
    </row>
    <row r="41" spans="1:15" ht="12.75">
      <c r="A41" s="64"/>
      <c r="B41" s="65" t="s">
        <v>71</v>
      </c>
      <c r="C41" s="66">
        <v>9</v>
      </c>
      <c r="D41" s="66">
        <v>9</v>
      </c>
      <c r="E41" s="66">
        <v>6</v>
      </c>
      <c r="F41" s="67">
        <v>10126.92</v>
      </c>
      <c r="G41" s="67">
        <v>8195.19</v>
      </c>
      <c r="H41" s="66">
        <v>0</v>
      </c>
      <c r="I41" s="67">
        <v>1931.73</v>
      </c>
      <c r="J41" s="67">
        <v>10126.92</v>
      </c>
      <c r="K41" s="66">
        <v>7</v>
      </c>
      <c r="L41" s="66">
        <v>35</v>
      </c>
      <c r="M41" s="66">
        <v>0</v>
      </c>
      <c r="N41" s="66">
        <v>9</v>
      </c>
      <c r="O41" s="68">
        <v>0</v>
      </c>
    </row>
    <row r="42" spans="1:15" ht="12.75">
      <c r="A42" s="64"/>
      <c r="B42" s="65" t="s">
        <v>72</v>
      </c>
      <c r="C42" s="66">
        <f aca="true" t="shared" si="9" ref="C42:O42">SUM(C39:C41)</f>
        <v>47</v>
      </c>
      <c r="D42" s="66">
        <f t="shared" si="9"/>
        <v>47</v>
      </c>
      <c r="E42" s="66">
        <f t="shared" si="9"/>
        <v>34</v>
      </c>
      <c r="F42" s="67">
        <f t="shared" si="9"/>
        <v>66322.7</v>
      </c>
      <c r="G42" s="67">
        <f t="shared" si="9"/>
        <v>49155.4</v>
      </c>
      <c r="H42" s="66">
        <f t="shared" si="9"/>
        <v>0</v>
      </c>
      <c r="I42" s="67">
        <f t="shared" si="9"/>
        <v>17167.3</v>
      </c>
      <c r="J42" s="67">
        <f t="shared" si="9"/>
        <v>66322.7</v>
      </c>
      <c r="K42" s="66">
        <f t="shared" si="9"/>
        <v>44</v>
      </c>
      <c r="L42" s="66">
        <f t="shared" si="9"/>
        <v>137</v>
      </c>
      <c r="M42" s="66">
        <f t="shared" si="9"/>
        <v>0</v>
      </c>
      <c r="N42" s="66">
        <f t="shared" si="9"/>
        <v>47</v>
      </c>
      <c r="O42" s="68">
        <f t="shared" si="9"/>
        <v>0</v>
      </c>
    </row>
    <row r="43" spans="1:15" ht="12.75">
      <c r="A43" s="59" t="s">
        <v>31</v>
      </c>
      <c r="B43" s="60" t="s">
        <v>69</v>
      </c>
      <c r="C43" s="61">
        <v>3</v>
      </c>
      <c r="D43" s="61">
        <v>3</v>
      </c>
      <c r="E43" s="61">
        <v>2</v>
      </c>
      <c r="F43" s="62">
        <v>15150.93</v>
      </c>
      <c r="G43" s="62">
        <v>2961.6</v>
      </c>
      <c r="H43" s="61">
        <v>2961.6</v>
      </c>
      <c r="I43" s="62">
        <v>0</v>
      </c>
      <c r="J43" s="62">
        <v>5923.2</v>
      </c>
      <c r="K43" s="61">
        <v>2</v>
      </c>
      <c r="L43" s="61">
        <v>4</v>
      </c>
      <c r="M43" s="61">
        <v>0</v>
      </c>
      <c r="N43" s="61">
        <v>2</v>
      </c>
      <c r="O43" s="63">
        <v>0</v>
      </c>
    </row>
    <row r="44" spans="1:15" ht="12.75">
      <c r="A44" s="59"/>
      <c r="B44" s="60" t="s">
        <v>70</v>
      </c>
      <c r="C44" s="61">
        <v>5</v>
      </c>
      <c r="D44" s="61">
        <v>5</v>
      </c>
      <c r="E44" s="61">
        <v>4</v>
      </c>
      <c r="F44" s="62">
        <v>25875.84</v>
      </c>
      <c r="G44" s="62">
        <v>4183.78</v>
      </c>
      <c r="H44" s="61">
        <v>2079.99</v>
      </c>
      <c r="I44" s="62">
        <v>0</v>
      </c>
      <c r="J44" s="62">
        <v>6263.77</v>
      </c>
      <c r="K44" s="61">
        <v>5</v>
      </c>
      <c r="L44" s="61">
        <v>10</v>
      </c>
      <c r="M44" s="61">
        <v>0</v>
      </c>
      <c r="N44" s="61">
        <v>4</v>
      </c>
      <c r="O44" s="61">
        <v>2</v>
      </c>
    </row>
    <row r="45" spans="1:15" ht="12.75">
      <c r="A45" s="59"/>
      <c r="B45" s="60" t="s">
        <v>71</v>
      </c>
      <c r="C45" s="61">
        <v>5</v>
      </c>
      <c r="D45" s="61">
        <v>5</v>
      </c>
      <c r="E45" s="61">
        <v>5</v>
      </c>
      <c r="F45" s="62">
        <v>42352.58</v>
      </c>
      <c r="G45" s="62">
        <v>12686.52</v>
      </c>
      <c r="H45" s="61">
        <v>1062.5</v>
      </c>
      <c r="I45" s="62">
        <v>0</v>
      </c>
      <c r="J45" s="62">
        <v>13749.02</v>
      </c>
      <c r="K45" s="61">
        <v>5</v>
      </c>
      <c r="L45" s="61">
        <v>28</v>
      </c>
      <c r="M45" s="61">
        <v>0</v>
      </c>
      <c r="N45" s="61">
        <v>5</v>
      </c>
      <c r="O45" s="61">
        <v>2</v>
      </c>
    </row>
    <row r="46" spans="1:15" ht="12.75">
      <c r="A46" s="59"/>
      <c r="B46" s="60" t="s">
        <v>72</v>
      </c>
      <c r="C46" s="61">
        <f aca="true" t="shared" si="10" ref="C46:O46">SUM(C43:C45)</f>
        <v>13</v>
      </c>
      <c r="D46" s="61">
        <f t="shared" si="10"/>
        <v>13</v>
      </c>
      <c r="E46" s="61">
        <f t="shared" si="10"/>
        <v>11</v>
      </c>
      <c r="F46" s="62">
        <f t="shared" si="10"/>
        <v>83379.35</v>
      </c>
      <c r="G46" s="62">
        <f t="shared" si="10"/>
        <v>19831.9</v>
      </c>
      <c r="H46" s="61">
        <f t="shared" si="10"/>
        <v>6104.09</v>
      </c>
      <c r="I46" s="62">
        <f t="shared" si="10"/>
        <v>0</v>
      </c>
      <c r="J46" s="62">
        <f t="shared" si="10"/>
        <v>25935.99</v>
      </c>
      <c r="K46" s="61">
        <f t="shared" si="10"/>
        <v>12</v>
      </c>
      <c r="L46" s="61">
        <f t="shared" si="10"/>
        <v>42</v>
      </c>
      <c r="M46" s="61">
        <f t="shared" si="10"/>
        <v>0</v>
      </c>
      <c r="N46" s="61">
        <f t="shared" si="10"/>
        <v>11</v>
      </c>
      <c r="O46" s="63">
        <f t="shared" si="10"/>
        <v>4</v>
      </c>
    </row>
    <row r="47" spans="1:15" ht="12.75">
      <c r="A47" s="64" t="s">
        <v>33</v>
      </c>
      <c r="B47" s="65" t="s">
        <v>69</v>
      </c>
      <c r="C47" s="66">
        <v>27</v>
      </c>
      <c r="D47" s="66">
        <v>26</v>
      </c>
      <c r="E47" s="66">
        <v>21</v>
      </c>
      <c r="F47" s="67">
        <v>35679.13</v>
      </c>
      <c r="G47" s="67">
        <v>35433.63</v>
      </c>
      <c r="H47" s="66">
        <v>0</v>
      </c>
      <c r="I47" s="67">
        <v>0</v>
      </c>
      <c r="J47" s="67">
        <v>35433.63</v>
      </c>
      <c r="K47" s="66">
        <v>20</v>
      </c>
      <c r="L47" s="66">
        <v>49</v>
      </c>
      <c r="M47" s="66">
        <v>0</v>
      </c>
      <c r="N47" s="66">
        <v>23</v>
      </c>
      <c r="O47" s="68">
        <v>0</v>
      </c>
    </row>
    <row r="48" spans="1:15" ht="12.75">
      <c r="A48" s="64"/>
      <c r="B48" s="65" t="s">
        <v>70</v>
      </c>
      <c r="C48" s="66">
        <v>31</v>
      </c>
      <c r="D48" s="66">
        <v>31</v>
      </c>
      <c r="E48" s="66">
        <v>28</v>
      </c>
      <c r="F48" s="67">
        <v>51695.37</v>
      </c>
      <c r="G48" s="67">
        <v>51880.93</v>
      </c>
      <c r="H48" s="66">
        <v>0</v>
      </c>
      <c r="I48" s="67">
        <v>0</v>
      </c>
      <c r="J48" s="67">
        <v>51880.93</v>
      </c>
      <c r="K48" s="66">
        <v>26</v>
      </c>
      <c r="L48" s="66">
        <v>82</v>
      </c>
      <c r="M48" s="66">
        <v>0</v>
      </c>
      <c r="N48" s="66">
        <v>30</v>
      </c>
      <c r="O48" s="68">
        <v>8</v>
      </c>
    </row>
    <row r="49" spans="1:15" ht="12.75">
      <c r="A49" s="64"/>
      <c r="B49" s="65" t="s">
        <v>71</v>
      </c>
      <c r="C49" s="66">
        <v>22</v>
      </c>
      <c r="D49" s="66">
        <v>22</v>
      </c>
      <c r="E49" s="66">
        <v>19</v>
      </c>
      <c r="F49" s="67">
        <v>41395.85</v>
      </c>
      <c r="G49" s="67">
        <v>41084.03</v>
      </c>
      <c r="H49" s="66">
        <v>0</v>
      </c>
      <c r="I49" s="67">
        <v>0</v>
      </c>
      <c r="J49" s="67">
        <v>41084.03</v>
      </c>
      <c r="K49" s="66">
        <v>19</v>
      </c>
      <c r="L49" s="66">
        <v>96</v>
      </c>
      <c r="M49" s="66">
        <v>0</v>
      </c>
      <c r="N49" s="66">
        <v>22</v>
      </c>
      <c r="O49" s="68">
        <v>1</v>
      </c>
    </row>
    <row r="50" spans="1:15" ht="12.75">
      <c r="A50" s="64"/>
      <c r="B50" s="65" t="s">
        <v>72</v>
      </c>
      <c r="C50" s="66">
        <f aca="true" t="shared" si="11" ref="C50:O50">SUM(C47:C49)</f>
        <v>80</v>
      </c>
      <c r="D50" s="66">
        <f t="shared" si="11"/>
        <v>79</v>
      </c>
      <c r="E50" s="66">
        <f t="shared" si="11"/>
        <v>68</v>
      </c>
      <c r="F50" s="67">
        <f t="shared" si="11"/>
        <v>128770.35</v>
      </c>
      <c r="G50" s="67">
        <f t="shared" si="11"/>
        <v>128398.59</v>
      </c>
      <c r="H50" s="66">
        <f t="shared" si="11"/>
        <v>0</v>
      </c>
      <c r="I50" s="67">
        <f t="shared" si="11"/>
        <v>0</v>
      </c>
      <c r="J50" s="67">
        <f t="shared" si="11"/>
        <v>128398.59</v>
      </c>
      <c r="K50" s="66">
        <f t="shared" si="11"/>
        <v>65</v>
      </c>
      <c r="L50" s="66">
        <f t="shared" si="11"/>
        <v>227</v>
      </c>
      <c r="M50" s="66">
        <f t="shared" si="11"/>
        <v>0</v>
      </c>
      <c r="N50" s="66">
        <f t="shared" si="11"/>
        <v>75</v>
      </c>
      <c r="O50" s="68">
        <f t="shared" si="11"/>
        <v>9</v>
      </c>
    </row>
    <row r="51" spans="1:15" ht="12.75">
      <c r="A51" s="59" t="s">
        <v>34</v>
      </c>
      <c r="B51" s="60" t="s">
        <v>69</v>
      </c>
      <c r="C51" s="61">
        <v>55</v>
      </c>
      <c r="D51" s="61">
        <v>49</v>
      </c>
      <c r="E51" s="61">
        <v>46</v>
      </c>
      <c r="F51" s="62">
        <v>200891.15</v>
      </c>
      <c r="G51" s="62">
        <v>110466</v>
      </c>
      <c r="H51" s="61">
        <v>1000</v>
      </c>
      <c r="I51" s="62">
        <v>24238.31</v>
      </c>
      <c r="J51" s="62">
        <v>135704.31</v>
      </c>
      <c r="K51" s="61">
        <v>45</v>
      </c>
      <c r="L51" s="61">
        <v>143</v>
      </c>
      <c r="M51" s="61">
        <v>0</v>
      </c>
      <c r="N51" s="61">
        <v>46</v>
      </c>
      <c r="O51" s="63">
        <v>0</v>
      </c>
    </row>
    <row r="52" spans="1:15" ht="12.75">
      <c r="A52" s="59"/>
      <c r="B52" s="60" t="s">
        <v>70</v>
      </c>
      <c r="C52" s="61">
        <v>32</v>
      </c>
      <c r="D52" s="61">
        <v>32</v>
      </c>
      <c r="E52" s="61">
        <v>25</v>
      </c>
      <c r="F52" s="62">
        <v>71440.1</v>
      </c>
      <c r="G52" s="62">
        <v>0</v>
      </c>
      <c r="H52" s="61">
        <v>850</v>
      </c>
      <c r="I52" s="62">
        <v>50398.25</v>
      </c>
      <c r="J52" s="62">
        <v>51248.25</v>
      </c>
      <c r="K52" s="61">
        <v>24</v>
      </c>
      <c r="L52" s="61">
        <v>87</v>
      </c>
      <c r="M52" s="61">
        <v>0</v>
      </c>
      <c r="N52" s="61">
        <v>25</v>
      </c>
      <c r="O52" s="61">
        <v>6</v>
      </c>
    </row>
    <row r="53" spans="1:15" ht="12.75">
      <c r="A53" s="59"/>
      <c r="B53" s="60" t="s">
        <v>71</v>
      </c>
      <c r="C53" s="61">
        <v>17</v>
      </c>
      <c r="D53" s="61">
        <v>17</v>
      </c>
      <c r="E53" s="61">
        <v>14</v>
      </c>
      <c r="F53" s="62">
        <v>50537.6</v>
      </c>
      <c r="G53" s="62">
        <v>0</v>
      </c>
      <c r="H53" s="61">
        <v>0</v>
      </c>
      <c r="I53" s="62">
        <v>44173.95</v>
      </c>
      <c r="J53" s="62">
        <v>44173.95</v>
      </c>
      <c r="K53" s="61">
        <v>14</v>
      </c>
      <c r="L53" s="61">
        <v>66</v>
      </c>
      <c r="M53" s="61">
        <v>0</v>
      </c>
      <c r="N53" s="61">
        <v>14</v>
      </c>
      <c r="O53" s="61">
        <v>3</v>
      </c>
    </row>
    <row r="54" spans="1:15" ht="12.75">
      <c r="A54" s="59"/>
      <c r="B54" s="60" t="s">
        <v>72</v>
      </c>
      <c r="C54" s="61">
        <f aca="true" t="shared" si="12" ref="C54:O54">SUM(C51:C53)</f>
        <v>104</v>
      </c>
      <c r="D54" s="61">
        <f t="shared" si="12"/>
        <v>98</v>
      </c>
      <c r="E54" s="61">
        <f t="shared" si="12"/>
        <v>85</v>
      </c>
      <c r="F54" s="62">
        <f t="shared" si="12"/>
        <v>322868.85</v>
      </c>
      <c r="G54" s="62">
        <f t="shared" si="12"/>
        <v>110466</v>
      </c>
      <c r="H54" s="61">
        <f t="shared" si="12"/>
        <v>1850</v>
      </c>
      <c r="I54" s="62">
        <f t="shared" si="12"/>
        <v>118810.51</v>
      </c>
      <c r="J54" s="62">
        <f t="shared" si="12"/>
        <v>231126.51</v>
      </c>
      <c r="K54" s="61">
        <f t="shared" si="12"/>
        <v>83</v>
      </c>
      <c r="L54" s="61">
        <f t="shared" si="12"/>
        <v>296</v>
      </c>
      <c r="M54" s="61">
        <f t="shared" si="12"/>
        <v>0</v>
      </c>
      <c r="N54" s="61">
        <f t="shared" si="12"/>
        <v>85</v>
      </c>
      <c r="O54" s="63">
        <f t="shared" si="12"/>
        <v>9</v>
      </c>
    </row>
    <row r="55" spans="1:15" ht="12.75">
      <c r="A55" s="64" t="s">
        <v>35</v>
      </c>
      <c r="B55" s="65" t="s">
        <v>69</v>
      </c>
      <c r="C55" s="66">
        <v>23</v>
      </c>
      <c r="D55" s="66">
        <v>23</v>
      </c>
      <c r="E55" s="66">
        <v>15</v>
      </c>
      <c r="F55" s="67">
        <v>65411.34</v>
      </c>
      <c r="G55" s="67">
        <v>34053.64</v>
      </c>
      <c r="H55" s="66">
        <v>0</v>
      </c>
      <c r="I55" s="67">
        <v>0</v>
      </c>
      <c r="J55" s="67">
        <v>34053.64</v>
      </c>
      <c r="K55" s="66">
        <v>17</v>
      </c>
      <c r="L55" s="66">
        <v>29</v>
      </c>
      <c r="M55" s="66">
        <v>0</v>
      </c>
      <c r="N55" s="66">
        <v>23</v>
      </c>
      <c r="O55" s="68">
        <v>0</v>
      </c>
    </row>
    <row r="56" spans="1:15" ht="12.75">
      <c r="A56" s="64"/>
      <c r="B56" s="65" t="s">
        <v>70</v>
      </c>
      <c r="C56" s="66">
        <v>10</v>
      </c>
      <c r="D56" s="66">
        <v>10</v>
      </c>
      <c r="E56" s="66">
        <v>7</v>
      </c>
      <c r="F56" s="67">
        <v>10234.67</v>
      </c>
      <c r="G56" s="67">
        <v>7970.51</v>
      </c>
      <c r="H56" s="66">
        <v>0</v>
      </c>
      <c r="I56" s="67">
        <v>0</v>
      </c>
      <c r="J56" s="67">
        <v>7970.51</v>
      </c>
      <c r="K56" s="66">
        <v>8</v>
      </c>
      <c r="L56" s="66">
        <v>15</v>
      </c>
      <c r="M56" s="66">
        <v>0</v>
      </c>
      <c r="N56" s="66">
        <v>10</v>
      </c>
      <c r="O56" s="68">
        <v>3</v>
      </c>
    </row>
    <row r="57" spans="1:15" ht="12.75">
      <c r="A57" s="64"/>
      <c r="B57" s="65" t="s">
        <v>71</v>
      </c>
      <c r="C57" s="66">
        <v>4</v>
      </c>
      <c r="D57" s="66">
        <v>4</v>
      </c>
      <c r="E57" s="66">
        <v>3</v>
      </c>
      <c r="F57" s="67">
        <v>36880.33</v>
      </c>
      <c r="G57" s="67">
        <v>9398.69</v>
      </c>
      <c r="H57" s="66">
        <v>0</v>
      </c>
      <c r="I57" s="67">
        <v>0</v>
      </c>
      <c r="J57" s="67">
        <v>9398.69</v>
      </c>
      <c r="K57" s="66">
        <v>4</v>
      </c>
      <c r="L57" s="66">
        <v>33</v>
      </c>
      <c r="M57" s="66">
        <v>0</v>
      </c>
      <c r="N57" s="66">
        <v>4</v>
      </c>
      <c r="O57" s="68">
        <v>1</v>
      </c>
    </row>
    <row r="58" spans="1:15" ht="12.75">
      <c r="A58" s="64"/>
      <c r="B58" s="65" t="s">
        <v>72</v>
      </c>
      <c r="C58" s="66">
        <f aca="true" t="shared" si="13" ref="C58:O58">SUM(C55:C57)</f>
        <v>37</v>
      </c>
      <c r="D58" s="66">
        <f t="shared" si="13"/>
        <v>37</v>
      </c>
      <c r="E58" s="66">
        <f t="shared" si="13"/>
        <v>25</v>
      </c>
      <c r="F58" s="67">
        <f t="shared" si="13"/>
        <v>112526.34</v>
      </c>
      <c r="G58" s="67">
        <f t="shared" si="13"/>
        <v>51422.840000000004</v>
      </c>
      <c r="H58" s="66">
        <f t="shared" si="13"/>
        <v>0</v>
      </c>
      <c r="I58" s="67">
        <f t="shared" si="13"/>
        <v>0</v>
      </c>
      <c r="J58" s="67">
        <f t="shared" si="13"/>
        <v>51422.840000000004</v>
      </c>
      <c r="K58" s="66">
        <f t="shared" si="13"/>
        <v>29</v>
      </c>
      <c r="L58" s="66">
        <f t="shared" si="13"/>
        <v>77</v>
      </c>
      <c r="M58" s="66">
        <f t="shared" si="13"/>
        <v>0</v>
      </c>
      <c r="N58" s="66">
        <f t="shared" si="13"/>
        <v>37</v>
      </c>
      <c r="O58" s="68">
        <f t="shared" si="13"/>
        <v>4</v>
      </c>
    </row>
    <row r="59" spans="1:15" ht="12.75">
      <c r="A59" s="59" t="s">
        <v>36</v>
      </c>
      <c r="B59" s="60" t="s">
        <v>69</v>
      </c>
      <c r="C59" s="61">
        <v>40</v>
      </c>
      <c r="D59" s="61">
        <v>40</v>
      </c>
      <c r="E59" s="61">
        <v>37</v>
      </c>
      <c r="F59" s="62">
        <v>84916.77</v>
      </c>
      <c r="G59" s="62">
        <v>45758.75</v>
      </c>
      <c r="H59" s="61">
        <v>0</v>
      </c>
      <c r="I59" s="62">
        <v>39158.02</v>
      </c>
      <c r="J59" s="62">
        <v>84916.77</v>
      </c>
      <c r="K59" s="61">
        <v>34</v>
      </c>
      <c r="L59" s="61">
        <v>78</v>
      </c>
      <c r="M59" s="61">
        <v>0</v>
      </c>
      <c r="N59" s="61">
        <v>40</v>
      </c>
      <c r="O59" s="63">
        <v>7</v>
      </c>
    </row>
    <row r="60" spans="1:15" ht="12.75">
      <c r="A60" s="59"/>
      <c r="B60" s="60" t="s">
        <v>70</v>
      </c>
      <c r="C60" s="61">
        <v>18</v>
      </c>
      <c r="D60" s="61">
        <v>18</v>
      </c>
      <c r="E60" s="61">
        <v>17</v>
      </c>
      <c r="F60" s="62">
        <v>32380.68</v>
      </c>
      <c r="G60" s="62">
        <v>17448.84</v>
      </c>
      <c r="H60" s="61">
        <v>0</v>
      </c>
      <c r="I60" s="62">
        <v>14931.84</v>
      </c>
      <c r="J60" s="62">
        <v>32380.68</v>
      </c>
      <c r="K60" s="61">
        <v>18</v>
      </c>
      <c r="L60" s="61">
        <v>78</v>
      </c>
      <c r="M60" s="61">
        <v>0</v>
      </c>
      <c r="N60" s="61">
        <v>18</v>
      </c>
      <c r="O60" s="63">
        <v>7</v>
      </c>
    </row>
    <row r="61" spans="1:15" ht="12.75">
      <c r="A61" s="59"/>
      <c r="B61" s="60" t="s">
        <v>71</v>
      </c>
      <c r="C61" s="61">
        <v>15</v>
      </c>
      <c r="D61" s="61">
        <v>15</v>
      </c>
      <c r="E61" s="61">
        <v>13</v>
      </c>
      <c r="F61" s="62">
        <v>51946.9</v>
      </c>
      <c r="G61" s="62">
        <v>27992.41</v>
      </c>
      <c r="H61" s="61">
        <v>0</v>
      </c>
      <c r="I61" s="62">
        <v>23954.49</v>
      </c>
      <c r="J61" s="62">
        <v>51946.9</v>
      </c>
      <c r="K61" s="61">
        <v>13</v>
      </c>
      <c r="L61" s="61">
        <v>77</v>
      </c>
      <c r="M61" s="61">
        <v>0</v>
      </c>
      <c r="N61" s="61">
        <v>13</v>
      </c>
      <c r="O61" s="63">
        <v>2</v>
      </c>
    </row>
    <row r="62" spans="1:15" ht="12.75">
      <c r="A62" s="59"/>
      <c r="B62" s="60" t="s">
        <v>72</v>
      </c>
      <c r="C62" s="61">
        <f aca="true" t="shared" si="14" ref="C62:O62">SUM(C59:C61)</f>
        <v>73</v>
      </c>
      <c r="D62" s="61">
        <f t="shared" si="14"/>
        <v>73</v>
      </c>
      <c r="E62" s="61">
        <f t="shared" si="14"/>
        <v>67</v>
      </c>
      <c r="F62" s="62">
        <f t="shared" si="14"/>
        <v>169244.35</v>
      </c>
      <c r="G62" s="62">
        <f t="shared" si="14"/>
        <v>91200</v>
      </c>
      <c r="H62" s="61">
        <f t="shared" si="14"/>
        <v>0</v>
      </c>
      <c r="I62" s="62">
        <f t="shared" si="14"/>
        <v>78044.35</v>
      </c>
      <c r="J62" s="62">
        <f t="shared" si="14"/>
        <v>169244.35</v>
      </c>
      <c r="K62" s="61">
        <f t="shared" si="14"/>
        <v>65</v>
      </c>
      <c r="L62" s="61">
        <f t="shared" si="14"/>
        <v>233</v>
      </c>
      <c r="M62" s="61">
        <f t="shared" si="14"/>
        <v>0</v>
      </c>
      <c r="N62" s="61">
        <f t="shared" si="14"/>
        <v>71</v>
      </c>
      <c r="O62" s="63">
        <f t="shared" si="14"/>
        <v>16</v>
      </c>
    </row>
    <row r="63" spans="1:15" ht="12.75">
      <c r="A63" s="64" t="s">
        <v>37</v>
      </c>
      <c r="B63" s="65" t="s">
        <v>69</v>
      </c>
      <c r="C63" s="66">
        <v>21</v>
      </c>
      <c r="D63" s="66">
        <v>21</v>
      </c>
      <c r="E63" s="66">
        <v>21</v>
      </c>
      <c r="F63" s="67">
        <v>39761.2</v>
      </c>
      <c r="G63" s="67">
        <v>39761.2</v>
      </c>
      <c r="H63" s="66">
        <v>0</v>
      </c>
      <c r="I63" s="67">
        <v>0</v>
      </c>
      <c r="J63" s="67">
        <v>39761.2</v>
      </c>
      <c r="K63" s="66">
        <v>0</v>
      </c>
      <c r="L63" s="66">
        <v>31</v>
      </c>
      <c r="M63" s="66">
        <v>0</v>
      </c>
      <c r="N63" s="66">
        <v>21</v>
      </c>
      <c r="O63" s="68">
        <v>0</v>
      </c>
    </row>
    <row r="64" spans="1:15" ht="12.75">
      <c r="A64" s="64"/>
      <c r="B64" s="65" t="s">
        <v>70</v>
      </c>
      <c r="C64" s="66">
        <v>7</v>
      </c>
      <c r="D64" s="66">
        <v>7</v>
      </c>
      <c r="E64" s="66">
        <v>7</v>
      </c>
      <c r="F64" s="67">
        <v>19230.3</v>
      </c>
      <c r="G64" s="67">
        <v>19230.3</v>
      </c>
      <c r="H64" s="66">
        <v>0</v>
      </c>
      <c r="I64" s="67">
        <v>0</v>
      </c>
      <c r="J64" s="67">
        <v>19230.3</v>
      </c>
      <c r="K64" s="66">
        <v>0</v>
      </c>
      <c r="L64" s="66">
        <v>29</v>
      </c>
      <c r="M64" s="66">
        <v>0</v>
      </c>
      <c r="N64" s="66">
        <v>7</v>
      </c>
      <c r="O64" s="68">
        <v>3</v>
      </c>
    </row>
    <row r="65" spans="1:15" ht="12.75">
      <c r="A65" s="64"/>
      <c r="B65" s="65" t="s">
        <v>71</v>
      </c>
      <c r="C65" s="66">
        <v>33</v>
      </c>
      <c r="D65" s="66">
        <v>32</v>
      </c>
      <c r="E65" s="66">
        <v>32</v>
      </c>
      <c r="F65" s="67">
        <v>69969.57</v>
      </c>
      <c r="G65" s="67">
        <v>55414.85</v>
      </c>
      <c r="H65" s="66">
        <v>0</v>
      </c>
      <c r="I65" s="67">
        <v>0</v>
      </c>
      <c r="J65" s="67">
        <v>55414.85</v>
      </c>
      <c r="K65" s="66">
        <v>0</v>
      </c>
      <c r="L65" s="66">
        <v>31</v>
      </c>
      <c r="M65" s="66">
        <v>0</v>
      </c>
      <c r="N65" s="66">
        <v>21</v>
      </c>
      <c r="O65" s="68">
        <v>0</v>
      </c>
    </row>
    <row r="66" spans="1:15" ht="12.75">
      <c r="A66" s="64"/>
      <c r="B66" s="65" t="s">
        <v>72</v>
      </c>
      <c r="C66" s="66">
        <f aca="true" t="shared" si="15" ref="C66:O66">SUM(C63:C65)</f>
        <v>61</v>
      </c>
      <c r="D66" s="66">
        <f t="shared" si="15"/>
        <v>60</v>
      </c>
      <c r="E66" s="66">
        <f t="shared" si="15"/>
        <v>60</v>
      </c>
      <c r="F66" s="67">
        <f t="shared" si="15"/>
        <v>128961.07</v>
      </c>
      <c r="G66" s="67">
        <f t="shared" si="15"/>
        <v>114406.35</v>
      </c>
      <c r="H66" s="66">
        <f t="shared" si="15"/>
        <v>0</v>
      </c>
      <c r="I66" s="67">
        <f t="shared" si="15"/>
        <v>0</v>
      </c>
      <c r="J66" s="67">
        <f t="shared" si="15"/>
        <v>114406.35</v>
      </c>
      <c r="K66" s="66">
        <f t="shared" si="15"/>
        <v>0</v>
      </c>
      <c r="L66" s="66">
        <f t="shared" si="15"/>
        <v>91</v>
      </c>
      <c r="M66" s="66">
        <f t="shared" si="15"/>
        <v>0</v>
      </c>
      <c r="N66" s="66">
        <f t="shared" si="15"/>
        <v>49</v>
      </c>
      <c r="O66" s="68">
        <f t="shared" si="15"/>
        <v>3</v>
      </c>
    </row>
    <row r="67" spans="1:15" ht="12.75">
      <c r="A67" s="59" t="s">
        <v>38</v>
      </c>
      <c r="B67" s="60" t="s">
        <v>69</v>
      </c>
      <c r="C67" s="61">
        <v>13</v>
      </c>
      <c r="D67" s="61">
        <v>13</v>
      </c>
      <c r="E67" s="61">
        <v>11</v>
      </c>
      <c r="F67" s="62">
        <v>25650.41</v>
      </c>
      <c r="G67" s="62">
        <v>12599.39</v>
      </c>
      <c r="H67" s="61">
        <v>0</v>
      </c>
      <c r="I67" s="62">
        <v>0</v>
      </c>
      <c r="J67" s="62">
        <v>12599.39</v>
      </c>
      <c r="K67" s="61">
        <v>13</v>
      </c>
      <c r="L67" s="61">
        <v>22</v>
      </c>
      <c r="M67" s="61">
        <v>0</v>
      </c>
      <c r="N67" s="61">
        <v>13</v>
      </c>
      <c r="O67" s="63">
        <v>0</v>
      </c>
    </row>
    <row r="68" spans="1:15" ht="12.75">
      <c r="A68" s="59"/>
      <c r="B68" s="60" t="s">
        <v>70</v>
      </c>
      <c r="C68" s="61">
        <v>8</v>
      </c>
      <c r="D68" s="61">
        <v>8</v>
      </c>
      <c r="E68" s="61">
        <v>8</v>
      </c>
      <c r="F68" s="62">
        <v>25169.73</v>
      </c>
      <c r="G68" s="62">
        <v>12584.88</v>
      </c>
      <c r="H68" s="61">
        <v>0</v>
      </c>
      <c r="I68" s="62">
        <v>0</v>
      </c>
      <c r="J68" s="62">
        <v>12584.88</v>
      </c>
      <c r="K68" s="61">
        <v>8</v>
      </c>
      <c r="L68" s="61">
        <v>35</v>
      </c>
      <c r="M68" s="61">
        <v>0</v>
      </c>
      <c r="N68" s="61">
        <v>8</v>
      </c>
      <c r="O68" s="61">
        <v>4</v>
      </c>
    </row>
    <row r="69" spans="1:15" ht="12.75">
      <c r="A69" s="59"/>
      <c r="B69" s="60" t="s">
        <v>71</v>
      </c>
      <c r="C69" s="61">
        <v>18</v>
      </c>
      <c r="D69" s="61">
        <v>18</v>
      </c>
      <c r="E69" s="61">
        <v>18</v>
      </c>
      <c r="F69" s="62">
        <v>41146.45</v>
      </c>
      <c r="G69" s="62">
        <v>21523.51</v>
      </c>
      <c r="H69" s="61">
        <v>0</v>
      </c>
      <c r="I69" s="62">
        <v>0</v>
      </c>
      <c r="J69" s="62">
        <v>21523.51</v>
      </c>
      <c r="K69" s="61">
        <v>11</v>
      </c>
      <c r="L69" s="61">
        <v>102</v>
      </c>
      <c r="M69" s="61">
        <v>0</v>
      </c>
      <c r="N69" s="61">
        <v>18</v>
      </c>
      <c r="O69" s="61">
        <v>7</v>
      </c>
    </row>
    <row r="70" spans="1:15" ht="12.75">
      <c r="A70" s="59"/>
      <c r="B70" s="60" t="s">
        <v>72</v>
      </c>
      <c r="C70" s="61">
        <f aca="true" t="shared" si="16" ref="C70:O70">SUM(C67:C69)</f>
        <v>39</v>
      </c>
      <c r="D70" s="61">
        <f t="shared" si="16"/>
        <v>39</v>
      </c>
      <c r="E70" s="61">
        <f t="shared" si="16"/>
        <v>37</v>
      </c>
      <c r="F70" s="62">
        <f t="shared" si="16"/>
        <v>91966.59</v>
      </c>
      <c r="G70" s="62">
        <f t="shared" si="16"/>
        <v>46707.78</v>
      </c>
      <c r="H70" s="61">
        <f t="shared" si="16"/>
        <v>0</v>
      </c>
      <c r="I70" s="62">
        <f t="shared" si="16"/>
        <v>0</v>
      </c>
      <c r="J70" s="62">
        <f t="shared" si="16"/>
        <v>46707.78</v>
      </c>
      <c r="K70" s="61">
        <f t="shared" si="16"/>
        <v>32</v>
      </c>
      <c r="L70" s="61">
        <f t="shared" si="16"/>
        <v>159</v>
      </c>
      <c r="M70" s="61">
        <f t="shared" si="16"/>
        <v>0</v>
      </c>
      <c r="N70" s="61">
        <f t="shared" si="16"/>
        <v>39</v>
      </c>
      <c r="O70" s="63">
        <f t="shared" si="16"/>
        <v>11</v>
      </c>
    </row>
    <row r="71" spans="1:15" ht="12.75">
      <c r="A71" s="64" t="s">
        <v>39</v>
      </c>
      <c r="B71" s="65" t="s">
        <v>69</v>
      </c>
      <c r="C71" s="66">
        <v>35</v>
      </c>
      <c r="D71" s="66">
        <v>35</v>
      </c>
      <c r="E71" s="66">
        <v>33</v>
      </c>
      <c r="F71" s="67">
        <v>112953.84</v>
      </c>
      <c r="G71" s="67">
        <v>112953.84</v>
      </c>
      <c r="H71" s="66">
        <v>0</v>
      </c>
      <c r="I71" s="67">
        <v>0</v>
      </c>
      <c r="J71" s="67">
        <v>112953.84</v>
      </c>
      <c r="K71" s="66">
        <v>35</v>
      </c>
      <c r="L71" s="66">
        <v>66</v>
      </c>
      <c r="M71" s="66">
        <v>2</v>
      </c>
      <c r="N71" s="66">
        <v>35</v>
      </c>
      <c r="O71" s="68">
        <v>0</v>
      </c>
    </row>
    <row r="72" spans="1:15" ht="12.75">
      <c r="A72" s="64"/>
      <c r="B72" s="65" t="s">
        <v>70</v>
      </c>
      <c r="C72" s="66">
        <v>40</v>
      </c>
      <c r="D72" s="66">
        <v>40</v>
      </c>
      <c r="E72" s="66">
        <v>36</v>
      </c>
      <c r="F72" s="67">
        <v>77497.13</v>
      </c>
      <c r="G72" s="67">
        <v>77497.13</v>
      </c>
      <c r="H72" s="66">
        <v>0</v>
      </c>
      <c r="I72" s="67">
        <v>0</v>
      </c>
      <c r="J72" s="67">
        <v>77497.13</v>
      </c>
      <c r="K72" s="66">
        <v>37</v>
      </c>
      <c r="L72" s="66">
        <v>134</v>
      </c>
      <c r="M72" s="66">
        <v>2</v>
      </c>
      <c r="N72" s="66">
        <v>40</v>
      </c>
      <c r="O72" s="68">
        <v>0</v>
      </c>
    </row>
    <row r="73" spans="1:15" ht="12.75">
      <c r="A73" s="64"/>
      <c r="B73" s="65" t="s">
        <v>71</v>
      </c>
      <c r="C73" s="66">
        <v>30</v>
      </c>
      <c r="D73" s="66">
        <v>30</v>
      </c>
      <c r="E73" s="66">
        <v>27</v>
      </c>
      <c r="F73" s="67">
        <v>58323.91</v>
      </c>
      <c r="G73" s="67">
        <v>58323.91</v>
      </c>
      <c r="H73" s="66">
        <v>0</v>
      </c>
      <c r="I73" s="67">
        <v>0</v>
      </c>
      <c r="J73" s="67">
        <v>58323.91</v>
      </c>
      <c r="K73" s="66">
        <v>30</v>
      </c>
      <c r="L73" s="66">
        <v>158</v>
      </c>
      <c r="M73" s="66">
        <v>2</v>
      </c>
      <c r="N73" s="66">
        <v>30</v>
      </c>
      <c r="O73" s="68">
        <v>0</v>
      </c>
    </row>
    <row r="74" spans="1:15" ht="12.75">
      <c r="A74" s="64"/>
      <c r="B74" s="65" t="s">
        <v>72</v>
      </c>
      <c r="C74" s="66">
        <f aca="true" t="shared" si="17" ref="C74:O74">SUM(C71:C73)</f>
        <v>105</v>
      </c>
      <c r="D74" s="66">
        <f t="shared" si="17"/>
        <v>105</v>
      </c>
      <c r="E74" s="66">
        <f t="shared" si="17"/>
        <v>96</v>
      </c>
      <c r="F74" s="67">
        <f t="shared" si="17"/>
        <v>248774.88</v>
      </c>
      <c r="G74" s="67">
        <f t="shared" si="17"/>
        <v>248774.88</v>
      </c>
      <c r="H74" s="66">
        <f t="shared" si="17"/>
        <v>0</v>
      </c>
      <c r="I74" s="67">
        <f t="shared" si="17"/>
        <v>0</v>
      </c>
      <c r="J74" s="67">
        <f t="shared" si="17"/>
        <v>248774.88</v>
      </c>
      <c r="K74" s="66">
        <f t="shared" si="17"/>
        <v>102</v>
      </c>
      <c r="L74" s="66">
        <f t="shared" si="17"/>
        <v>358</v>
      </c>
      <c r="M74" s="66">
        <f t="shared" si="17"/>
        <v>6</v>
      </c>
      <c r="N74" s="66">
        <f t="shared" si="17"/>
        <v>105</v>
      </c>
      <c r="O74" s="68">
        <f t="shared" si="17"/>
        <v>0</v>
      </c>
    </row>
    <row r="75" spans="1:15" ht="78.75">
      <c r="A75" s="69"/>
      <c r="B75" s="70" t="s">
        <v>55</v>
      </c>
      <c r="C75" s="71" t="s">
        <v>56</v>
      </c>
      <c r="D75" s="71" t="s">
        <v>57</v>
      </c>
      <c r="E75" s="71" t="s">
        <v>58</v>
      </c>
      <c r="F75" s="71" t="s">
        <v>59</v>
      </c>
      <c r="G75" s="71" t="s">
        <v>60</v>
      </c>
      <c r="H75" s="71" t="s">
        <v>61</v>
      </c>
      <c r="I75" s="72" t="s">
        <v>62</v>
      </c>
      <c r="J75" s="72" t="s">
        <v>63</v>
      </c>
      <c r="K75" s="71" t="s">
        <v>64</v>
      </c>
      <c r="L75" s="71" t="s">
        <v>65</v>
      </c>
      <c r="M75" s="71" t="s">
        <v>66</v>
      </c>
      <c r="N75" s="71" t="s">
        <v>67</v>
      </c>
      <c r="O75" s="71" t="s">
        <v>68</v>
      </c>
    </row>
    <row r="76" spans="1:15" ht="12.75">
      <c r="A76" s="73" t="s">
        <v>73</v>
      </c>
      <c r="B76" s="74" t="s">
        <v>69</v>
      </c>
      <c r="C76" s="75">
        <f aca="true" t="shared" si="18" ref="C76:O79">C39+C15+C47+C23+C19+C31+C35+C11+C71+C59+C51+C67+C27+C7+C63+C43+C3+C55</f>
        <v>465</v>
      </c>
      <c r="D76" s="75">
        <f t="shared" si="18"/>
        <v>446</v>
      </c>
      <c r="E76" s="75">
        <f t="shared" si="18"/>
        <v>407</v>
      </c>
      <c r="F76" s="76">
        <f t="shared" si="18"/>
        <v>1194417.2</v>
      </c>
      <c r="G76" s="76">
        <f t="shared" si="18"/>
        <v>776208.61</v>
      </c>
      <c r="H76" s="76">
        <f t="shared" si="18"/>
        <v>29916.859999999997</v>
      </c>
      <c r="I76" s="76">
        <f t="shared" si="18"/>
        <v>128262.61</v>
      </c>
      <c r="J76" s="76">
        <f t="shared" si="18"/>
        <v>934388.08</v>
      </c>
      <c r="K76" s="75">
        <f t="shared" si="18"/>
        <v>387</v>
      </c>
      <c r="L76" s="75">
        <f t="shared" si="18"/>
        <v>883</v>
      </c>
      <c r="M76" s="75">
        <f t="shared" si="18"/>
        <v>21</v>
      </c>
      <c r="N76" s="75">
        <f t="shared" si="18"/>
        <v>445</v>
      </c>
      <c r="O76" s="75">
        <f t="shared" si="18"/>
        <v>7</v>
      </c>
    </row>
    <row r="77" spans="1:15" ht="12.75">
      <c r="A77" s="73"/>
      <c r="B77" s="74" t="s">
        <v>70</v>
      </c>
      <c r="C77" s="75">
        <f t="shared" si="18"/>
        <v>323</v>
      </c>
      <c r="D77" s="75">
        <f t="shared" si="18"/>
        <v>321</v>
      </c>
      <c r="E77" s="75">
        <f t="shared" si="18"/>
        <v>292</v>
      </c>
      <c r="F77" s="76">
        <f t="shared" si="18"/>
        <v>748470.3100000002</v>
      </c>
      <c r="G77" s="76">
        <f t="shared" si="18"/>
        <v>469151.00000000006</v>
      </c>
      <c r="H77" s="76">
        <f t="shared" si="18"/>
        <v>5689.99</v>
      </c>
      <c r="I77" s="76">
        <f t="shared" si="18"/>
        <v>111646.96</v>
      </c>
      <c r="J77" s="76">
        <f t="shared" si="18"/>
        <v>586487.9500000001</v>
      </c>
      <c r="K77" s="75">
        <f t="shared" si="18"/>
        <v>274</v>
      </c>
      <c r="L77" s="75">
        <f t="shared" si="18"/>
        <v>1151</v>
      </c>
      <c r="M77" s="75">
        <f t="shared" si="18"/>
        <v>16</v>
      </c>
      <c r="N77" s="75">
        <f t="shared" si="18"/>
        <v>317</v>
      </c>
      <c r="O77" s="75">
        <f t="shared" si="18"/>
        <v>83</v>
      </c>
    </row>
    <row r="78" spans="1:15" ht="12.75">
      <c r="A78" s="73"/>
      <c r="B78" s="74" t="s">
        <v>71</v>
      </c>
      <c r="C78" s="75">
        <f t="shared" si="18"/>
        <v>329</v>
      </c>
      <c r="D78" s="75">
        <f t="shared" si="18"/>
        <v>323</v>
      </c>
      <c r="E78" s="75">
        <f t="shared" si="18"/>
        <v>303</v>
      </c>
      <c r="F78" s="76">
        <f t="shared" si="18"/>
        <v>843822.4199999998</v>
      </c>
      <c r="G78" s="76">
        <f t="shared" si="18"/>
        <v>540188.08</v>
      </c>
      <c r="H78" s="76">
        <f t="shared" si="18"/>
        <v>1062.5</v>
      </c>
      <c r="I78" s="76">
        <f t="shared" si="18"/>
        <v>114484.01999999999</v>
      </c>
      <c r="J78" s="76">
        <f t="shared" si="18"/>
        <v>655734.6</v>
      </c>
      <c r="K78" s="75">
        <f t="shared" si="18"/>
        <v>244</v>
      </c>
      <c r="L78" s="75">
        <f t="shared" si="18"/>
        <v>1420</v>
      </c>
      <c r="M78" s="75">
        <f t="shared" si="18"/>
        <v>15</v>
      </c>
      <c r="N78" s="75">
        <f t="shared" si="18"/>
        <v>303</v>
      </c>
      <c r="O78" s="75">
        <f t="shared" si="18"/>
        <v>35</v>
      </c>
    </row>
    <row r="79" spans="1:15" ht="12.75">
      <c r="A79" s="73"/>
      <c r="B79" s="74" t="s">
        <v>74</v>
      </c>
      <c r="C79" s="75">
        <f t="shared" si="18"/>
        <v>1117</v>
      </c>
      <c r="D79" s="75">
        <f t="shared" si="18"/>
        <v>1090</v>
      </c>
      <c r="E79" s="75">
        <f t="shared" si="18"/>
        <v>1002</v>
      </c>
      <c r="F79" s="76">
        <f t="shared" si="18"/>
        <v>2786709.9299999997</v>
      </c>
      <c r="G79" s="76">
        <f t="shared" si="18"/>
        <v>1785547.6900000002</v>
      </c>
      <c r="H79" s="76">
        <f t="shared" si="18"/>
        <v>36669.35</v>
      </c>
      <c r="I79" s="76">
        <f t="shared" si="18"/>
        <v>354393.59</v>
      </c>
      <c r="J79" s="76">
        <f t="shared" si="18"/>
        <v>2176610.63</v>
      </c>
      <c r="K79" s="75">
        <f t="shared" si="18"/>
        <v>905</v>
      </c>
      <c r="L79" s="75">
        <f t="shared" si="18"/>
        <v>3454</v>
      </c>
      <c r="M79" s="75">
        <f t="shared" si="18"/>
        <v>52</v>
      </c>
      <c r="N79" s="75">
        <f t="shared" si="18"/>
        <v>1065</v>
      </c>
      <c r="O79" s="75">
        <f t="shared" si="18"/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43">
      <selection activeCell="R38" sqref="R38"/>
    </sheetView>
  </sheetViews>
  <sheetFormatPr defaultColWidth="11.57421875" defaultRowHeight="12.75"/>
  <cols>
    <col min="1" max="1" width="18.57421875" style="0" customWidth="1"/>
    <col min="2" max="16" width="7.140625" style="0" customWidth="1"/>
  </cols>
  <sheetData>
    <row r="1" spans="1:16" ht="67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 ht="12.75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.75">
      <c r="A3" s="4" t="s">
        <v>17</v>
      </c>
      <c r="B3" s="5">
        <v>33</v>
      </c>
      <c r="C3" s="5">
        <v>46</v>
      </c>
      <c r="D3" s="5">
        <v>1</v>
      </c>
      <c r="E3" s="5">
        <v>0</v>
      </c>
      <c r="F3" s="5">
        <v>80</v>
      </c>
      <c r="G3" s="5">
        <v>0</v>
      </c>
      <c r="H3" s="5">
        <v>0</v>
      </c>
      <c r="I3" s="5">
        <v>5</v>
      </c>
      <c r="J3" s="5">
        <v>0</v>
      </c>
      <c r="K3" s="6">
        <v>2</v>
      </c>
      <c r="L3" s="6">
        <v>0</v>
      </c>
      <c r="M3" s="6">
        <v>0</v>
      </c>
      <c r="N3" s="6">
        <v>0</v>
      </c>
      <c r="O3" s="6">
        <v>0</v>
      </c>
      <c r="P3" s="6">
        <v>0</v>
      </c>
    </row>
    <row r="4" spans="1:16" ht="12.75">
      <c r="A4" s="4" t="s">
        <v>18</v>
      </c>
      <c r="B4" s="5">
        <v>247</v>
      </c>
      <c r="C4" s="5">
        <v>1076</v>
      </c>
      <c r="D4" s="5">
        <v>220</v>
      </c>
      <c r="E4" s="5">
        <v>125</v>
      </c>
      <c r="F4" s="5">
        <v>1668</v>
      </c>
      <c r="G4" s="5">
        <v>116</v>
      </c>
      <c r="H4" s="5">
        <v>25</v>
      </c>
      <c r="I4" s="5">
        <v>11</v>
      </c>
      <c r="J4" s="5">
        <v>0</v>
      </c>
      <c r="K4" s="6">
        <v>7</v>
      </c>
      <c r="L4" s="6">
        <v>0</v>
      </c>
      <c r="M4" s="6">
        <v>0</v>
      </c>
      <c r="N4" s="6">
        <v>1</v>
      </c>
      <c r="O4" s="6">
        <v>0</v>
      </c>
      <c r="P4" s="6">
        <v>0</v>
      </c>
    </row>
    <row r="5" spans="1:16" ht="12.75">
      <c r="A5" s="4" t="s">
        <v>19</v>
      </c>
      <c r="B5" s="5">
        <v>324</v>
      </c>
      <c r="C5" s="5">
        <v>934</v>
      </c>
      <c r="D5" s="5">
        <v>160</v>
      </c>
      <c r="E5" s="5">
        <v>87</v>
      </c>
      <c r="F5" s="5">
        <v>1505</v>
      </c>
      <c r="G5" s="5">
        <v>88</v>
      </c>
      <c r="H5" s="5">
        <v>27</v>
      </c>
      <c r="I5" s="5">
        <v>10</v>
      </c>
      <c r="J5" s="5">
        <v>0</v>
      </c>
      <c r="K5" s="6">
        <v>12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6" ht="12.75">
      <c r="A6" s="4" t="s">
        <v>20</v>
      </c>
      <c r="B6" s="5">
        <v>58</v>
      </c>
      <c r="C6" s="5">
        <v>248</v>
      </c>
      <c r="D6" s="5">
        <v>33</v>
      </c>
      <c r="E6" s="5">
        <v>12</v>
      </c>
      <c r="F6" s="5">
        <v>351</v>
      </c>
      <c r="G6" s="5">
        <v>24</v>
      </c>
      <c r="H6" s="5">
        <v>6</v>
      </c>
      <c r="I6" s="5">
        <v>67</v>
      </c>
      <c r="J6" s="5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6" ht="12.75">
      <c r="A7" s="4" t="s">
        <v>21</v>
      </c>
      <c r="B7" s="5">
        <v>24</v>
      </c>
      <c r="C7" s="5">
        <v>120</v>
      </c>
      <c r="D7" s="5">
        <v>45</v>
      </c>
      <c r="E7" s="5">
        <v>14</v>
      </c>
      <c r="F7" s="5">
        <v>203</v>
      </c>
      <c r="G7" s="5">
        <v>6</v>
      </c>
      <c r="H7" s="5">
        <v>3</v>
      </c>
      <c r="I7" s="5">
        <v>4</v>
      </c>
      <c r="J7" s="5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spans="1:16" ht="12.75">
      <c r="A8" s="1"/>
      <c r="B8" s="7">
        <f aca="true" t="shared" si="0" ref="B8:P8">SUM(B3:B7)</f>
        <v>686</v>
      </c>
      <c r="C8" s="7">
        <f t="shared" si="0"/>
        <v>2424</v>
      </c>
      <c r="D8" s="7">
        <f t="shared" si="0"/>
        <v>459</v>
      </c>
      <c r="E8" s="7">
        <f t="shared" si="0"/>
        <v>238</v>
      </c>
      <c r="F8" s="7">
        <f t="shared" si="0"/>
        <v>3807</v>
      </c>
      <c r="G8" s="7">
        <f t="shared" si="0"/>
        <v>234</v>
      </c>
      <c r="H8" s="7">
        <f t="shared" si="0"/>
        <v>61</v>
      </c>
      <c r="I8" s="7">
        <f t="shared" si="0"/>
        <v>97</v>
      </c>
      <c r="J8" s="7">
        <f t="shared" si="0"/>
        <v>0</v>
      </c>
      <c r="K8" s="8">
        <f t="shared" si="0"/>
        <v>21</v>
      </c>
      <c r="L8" s="8">
        <f t="shared" si="0"/>
        <v>0</v>
      </c>
      <c r="M8" s="8">
        <f t="shared" si="0"/>
        <v>0</v>
      </c>
      <c r="N8" s="8">
        <f t="shared" si="0"/>
        <v>1</v>
      </c>
      <c r="O8" s="8">
        <f t="shared" si="0"/>
        <v>0</v>
      </c>
      <c r="P8" s="8">
        <f t="shared" si="0"/>
        <v>0</v>
      </c>
    </row>
    <row r="9" spans="1:16" ht="12.75">
      <c r="A9" s="77" t="s">
        <v>22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2.75">
      <c r="A10" s="9" t="s">
        <v>18</v>
      </c>
      <c r="B10" s="5">
        <v>39</v>
      </c>
      <c r="C10" s="5">
        <v>129</v>
      </c>
      <c r="D10" s="5">
        <v>36</v>
      </c>
      <c r="E10" s="5">
        <v>16</v>
      </c>
      <c r="F10" s="5">
        <v>220</v>
      </c>
      <c r="G10" s="5">
        <v>7</v>
      </c>
      <c r="H10" s="5">
        <v>6</v>
      </c>
      <c r="I10" s="5">
        <v>0</v>
      </c>
      <c r="J10" s="5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</row>
    <row r="11" spans="1:16" ht="12.75">
      <c r="A11" s="9" t="s">
        <v>19</v>
      </c>
      <c r="B11" s="5">
        <v>31</v>
      </c>
      <c r="C11" s="5">
        <v>120</v>
      </c>
      <c r="D11" s="5">
        <v>39</v>
      </c>
      <c r="E11" s="5">
        <v>12</v>
      </c>
      <c r="F11" s="5">
        <v>202</v>
      </c>
      <c r="G11" s="5">
        <v>7</v>
      </c>
      <c r="H11" s="5">
        <v>10</v>
      </c>
      <c r="I11" s="5">
        <v>0</v>
      </c>
      <c r="J11" s="5">
        <v>0</v>
      </c>
      <c r="K11" s="6">
        <v>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1:16" ht="12.75">
      <c r="A12" s="9" t="s">
        <v>20</v>
      </c>
      <c r="B12" s="5">
        <v>21</v>
      </c>
      <c r="C12" s="5">
        <v>82</v>
      </c>
      <c r="D12" s="5">
        <v>16</v>
      </c>
      <c r="E12" s="5">
        <v>9</v>
      </c>
      <c r="F12" s="5">
        <v>128</v>
      </c>
      <c r="G12" s="5">
        <v>2</v>
      </c>
      <c r="H12" s="5">
        <v>4</v>
      </c>
      <c r="I12" s="5">
        <v>0</v>
      </c>
      <c r="J12" s="5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12.75">
      <c r="A13" s="9" t="s">
        <v>21</v>
      </c>
      <c r="B13" s="5">
        <v>14</v>
      </c>
      <c r="C13" s="5">
        <v>46</v>
      </c>
      <c r="D13" s="5">
        <v>11</v>
      </c>
      <c r="E13" s="5">
        <v>10</v>
      </c>
      <c r="F13" s="5">
        <v>81</v>
      </c>
      <c r="G13" s="5">
        <v>0</v>
      </c>
      <c r="H13" s="5">
        <v>2</v>
      </c>
      <c r="I13" s="5">
        <v>0</v>
      </c>
      <c r="J13" s="5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</row>
    <row r="14" spans="1:16" ht="12.75">
      <c r="A14" s="9"/>
      <c r="B14" s="7">
        <f aca="true" t="shared" si="1" ref="B14:P14">SUM(B10:B13)</f>
        <v>105</v>
      </c>
      <c r="C14" s="7">
        <f t="shared" si="1"/>
        <v>377</v>
      </c>
      <c r="D14" s="7">
        <f t="shared" si="1"/>
        <v>102</v>
      </c>
      <c r="E14" s="7">
        <f t="shared" si="1"/>
        <v>47</v>
      </c>
      <c r="F14" s="7">
        <f t="shared" si="1"/>
        <v>631</v>
      </c>
      <c r="G14" s="7">
        <f t="shared" si="1"/>
        <v>16</v>
      </c>
      <c r="H14" s="7">
        <f t="shared" si="1"/>
        <v>22</v>
      </c>
      <c r="I14" s="7">
        <f t="shared" si="1"/>
        <v>0</v>
      </c>
      <c r="J14" s="7">
        <f t="shared" si="1"/>
        <v>0</v>
      </c>
      <c r="K14" s="8">
        <f t="shared" si="1"/>
        <v>2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8">
        <f t="shared" si="1"/>
        <v>0</v>
      </c>
      <c r="P14" s="8">
        <f t="shared" si="1"/>
        <v>0</v>
      </c>
    </row>
    <row r="15" spans="1:16" ht="12.75">
      <c r="A15" s="77" t="s">
        <v>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12.75">
      <c r="A16" s="9" t="s">
        <v>18</v>
      </c>
      <c r="B16" s="5">
        <v>705</v>
      </c>
      <c r="C16" s="5">
        <v>552</v>
      </c>
      <c r="D16" s="5">
        <v>30</v>
      </c>
      <c r="E16" s="5">
        <v>19</v>
      </c>
      <c r="F16" s="5">
        <v>1306</v>
      </c>
      <c r="G16" s="5">
        <v>48</v>
      </c>
      <c r="H16" s="5">
        <v>10</v>
      </c>
      <c r="I16" s="5">
        <v>0</v>
      </c>
      <c r="J16" s="5">
        <v>0</v>
      </c>
      <c r="K16" s="6">
        <v>5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</row>
    <row r="17" spans="1:16" ht="12.75">
      <c r="A17" s="9" t="s">
        <v>19</v>
      </c>
      <c r="B17" s="5">
        <v>682</v>
      </c>
      <c r="C17" s="5">
        <v>636</v>
      </c>
      <c r="D17" s="5">
        <v>55</v>
      </c>
      <c r="E17" s="5">
        <v>36</v>
      </c>
      <c r="F17" s="5">
        <v>1409</v>
      </c>
      <c r="G17" s="5">
        <v>50</v>
      </c>
      <c r="H17" s="5">
        <v>24</v>
      </c>
      <c r="I17" s="5">
        <v>0</v>
      </c>
      <c r="J17" s="5">
        <v>0</v>
      </c>
      <c r="K17" s="6">
        <v>7</v>
      </c>
      <c r="L17" s="6">
        <v>1</v>
      </c>
      <c r="M17" s="6">
        <v>0</v>
      </c>
      <c r="N17" s="6">
        <v>1</v>
      </c>
      <c r="O17" s="6">
        <v>0</v>
      </c>
      <c r="P17" s="6">
        <v>0</v>
      </c>
    </row>
    <row r="18" spans="1:16" ht="12.75">
      <c r="A18" s="9" t="s">
        <v>20</v>
      </c>
      <c r="B18" s="5">
        <v>253</v>
      </c>
      <c r="C18" s="5">
        <v>247</v>
      </c>
      <c r="D18" s="5">
        <v>41</v>
      </c>
      <c r="E18" s="5">
        <v>16</v>
      </c>
      <c r="F18" s="5">
        <v>557</v>
      </c>
      <c r="G18" s="5">
        <v>7</v>
      </c>
      <c r="H18" s="5">
        <v>8</v>
      </c>
      <c r="I18" s="5">
        <v>70</v>
      </c>
      <c r="J18" s="5">
        <v>0</v>
      </c>
      <c r="K18" s="6">
        <v>8</v>
      </c>
      <c r="L18" s="6">
        <v>6</v>
      </c>
      <c r="M18" s="6">
        <v>0</v>
      </c>
      <c r="N18" s="6">
        <v>0</v>
      </c>
      <c r="O18" s="6">
        <v>0</v>
      </c>
      <c r="P18" s="6">
        <v>0</v>
      </c>
    </row>
    <row r="19" spans="1:16" ht="12.75">
      <c r="A19" s="9" t="s">
        <v>21</v>
      </c>
      <c r="B19" s="5">
        <v>166</v>
      </c>
      <c r="C19" s="5">
        <v>159</v>
      </c>
      <c r="D19" s="5">
        <v>19</v>
      </c>
      <c r="E19" s="5">
        <v>16</v>
      </c>
      <c r="F19" s="5">
        <v>360</v>
      </c>
      <c r="G19" s="5">
        <v>6</v>
      </c>
      <c r="H19" s="5">
        <v>0</v>
      </c>
      <c r="I19" s="5">
        <v>13</v>
      </c>
      <c r="J19" s="5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</row>
    <row r="20" spans="1:16" ht="12.75">
      <c r="A20" s="9"/>
      <c r="B20" s="7">
        <f aca="true" t="shared" si="2" ref="B20:P20">SUM(B16:B19)</f>
        <v>1806</v>
      </c>
      <c r="C20" s="7">
        <f t="shared" si="2"/>
        <v>1594</v>
      </c>
      <c r="D20" s="7">
        <f t="shared" si="2"/>
        <v>145</v>
      </c>
      <c r="E20" s="7">
        <f t="shared" si="2"/>
        <v>87</v>
      </c>
      <c r="F20" s="7">
        <f t="shared" si="2"/>
        <v>3632</v>
      </c>
      <c r="G20" s="7">
        <f t="shared" si="2"/>
        <v>111</v>
      </c>
      <c r="H20" s="7">
        <f t="shared" si="2"/>
        <v>42</v>
      </c>
      <c r="I20" s="7">
        <f t="shared" si="2"/>
        <v>83</v>
      </c>
      <c r="J20" s="7">
        <f t="shared" si="2"/>
        <v>0</v>
      </c>
      <c r="K20" s="8">
        <f t="shared" si="2"/>
        <v>20</v>
      </c>
      <c r="L20" s="8">
        <f t="shared" si="2"/>
        <v>8</v>
      </c>
      <c r="M20" s="8">
        <f t="shared" si="2"/>
        <v>0</v>
      </c>
      <c r="N20" s="8">
        <f t="shared" si="2"/>
        <v>1</v>
      </c>
      <c r="O20" s="8">
        <f t="shared" si="2"/>
        <v>0</v>
      </c>
      <c r="P20" s="8">
        <f t="shared" si="2"/>
        <v>0</v>
      </c>
    </row>
    <row r="21" spans="1:16" ht="12.75">
      <c r="A21" s="7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2.75">
      <c r="A22" s="9" t="s">
        <v>18</v>
      </c>
      <c r="B22" s="5">
        <v>1142</v>
      </c>
      <c r="C22" s="5">
        <v>1855</v>
      </c>
      <c r="D22" s="5">
        <v>1114</v>
      </c>
      <c r="E22" s="5">
        <v>313</v>
      </c>
      <c r="F22" s="5">
        <v>4424</v>
      </c>
      <c r="G22" s="5">
        <v>68</v>
      </c>
      <c r="H22" s="5">
        <v>816</v>
      </c>
      <c r="I22" s="5">
        <v>0</v>
      </c>
      <c r="J22" s="5">
        <v>0</v>
      </c>
      <c r="K22" s="6">
        <v>23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</row>
    <row r="23" spans="1:16" ht="12.75">
      <c r="A23" s="9" t="s">
        <v>19</v>
      </c>
      <c r="B23" s="5">
        <v>1482</v>
      </c>
      <c r="C23" s="5">
        <v>2938</v>
      </c>
      <c r="D23" s="5">
        <v>573</v>
      </c>
      <c r="E23" s="5">
        <v>213</v>
      </c>
      <c r="F23" s="5">
        <v>5206</v>
      </c>
      <c r="G23" s="5">
        <v>93</v>
      </c>
      <c r="H23" s="5">
        <v>406</v>
      </c>
      <c r="I23" s="5">
        <v>74</v>
      </c>
      <c r="J23" s="5">
        <v>0</v>
      </c>
      <c r="K23" s="6">
        <v>26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1:16" ht="12.75">
      <c r="A24" s="9" t="s">
        <v>20</v>
      </c>
      <c r="B24" s="5">
        <v>947</v>
      </c>
      <c r="C24" s="5">
        <v>1197</v>
      </c>
      <c r="D24" s="5">
        <v>141</v>
      </c>
      <c r="E24" s="5">
        <v>127</v>
      </c>
      <c r="F24" s="5">
        <v>2412</v>
      </c>
      <c r="G24" s="5">
        <v>32</v>
      </c>
      <c r="H24" s="5">
        <v>28</v>
      </c>
      <c r="I24" s="5">
        <v>290</v>
      </c>
      <c r="J24" s="5">
        <v>1</v>
      </c>
      <c r="K24" s="6">
        <v>10</v>
      </c>
      <c r="L24" s="6">
        <v>13</v>
      </c>
      <c r="M24" s="6">
        <v>1</v>
      </c>
      <c r="N24" s="6">
        <v>7</v>
      </c>
      <c r="O24" s="6">
        <v>0</v>
      </c>
      <c r="P24" s="6">
        <v>0</v>
      </c>
    </row>
    <row r="25" spans="1:16" ht="12.75">
      <c r="A25" s="9" t="s">
        <v>21</v>
      </c>
      <c r="B25" s="5">
        <v>4</v>
      </c>
      <c r="C25" s="5">
        <v>10</v>
      </c>
      <c r="D25" s="5">
        <v>7</v>
      </c>
      <c r="E25" s="5">
        <v>4</v>
      </c>
      <c r="F25" s="5">
        <v>25</v>
      </c>
      <c r="G25" s="5">
        <v>0</v>
      </c>
      <c r="H25" s="5">
        <v>0</v>
      </c>
      <c r="I25" s="5">
        <v>2</v>
      </c>
      <c r="J25" s="5">
        <v>0</v>
      </c>
      <c r="K25" s="6">
        <v>0</v>
      </c>
      <c r="L25" s="6">
        <v>0</v>
      </c>
      <c r="M25" s="6">
        <v>0</v>
      </c>
      <c r="N25" s="6">
        <v>3</v>
      </c>
      <c r="O25" s="6">
        <v>0</v>
      </c>
      <c r="P25" s="6">
        <v>0</v>
      </c>
    </row>
    <row r="26" spans="1:16" ht="12.75">
      <c r="A26" s="9"/>
      <c r="B26" s="7">
        <f aca="true" t="shared" si="3" ref="B26:P26">SUM(B22:B25)</f>
        <v>3575</v>
      </c>
      <c r="C26" s="7">
        <f t="shared" si="3"/>
        <v>6000</v>
      </c>
      <c r="D26" s="7">
        <f t="shared" si="3"/>
        <v>1835</v>
      </c>
      <c r="E26" s="7">
        <f t="shared" si="3"/>
        <v>657</v>
      </c>
      <c r="F26" s="7">
        <f t="shared" si="3"/>
        <v>12067</v>
      </c>
      <c r="G26" s="7">
        <f t="shared" si="3"/>
        <v>193</v>
      </c>
      <c r="H26" s="7">
        <f t="shared" si="3"/>
        <v>1250</v>
      </c>
      <c r="I26" s="7">
        <f t="shared" si="3"/>
        <v>366</v>
      </c>
      <c r="J26" s="7">
        <f t="shared" si="3"/>
        <v>1</v>
      </c>
      <c r="K26" s="8">
        <f t="shared" si="3"/>
        <v>59</v>
      </c>
      <c r="L26" s="8">
        <f t="shared" si="3"/>
        <v>14</v>
      </c>
      <c r="M26" s="8">
        <f t="shared" si="3"/>
        <v>1</v>
      </c>
      <c r="N26" s="8">
        <f t="shared" si="3"/>
        <v>10</v>
      </c>
      <c r="O26" s="8">
        <f t="shared" si="3"/>
        <v>0</v>
      </c>
      <c r="P26" s="8">
        <f t="shared" si="3"/>
        <v>0</v>
      </c>
    </row>
    <row r="27" spans="1:16" ht="12.75">
      <c r="A27" s="77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.75">
      <c r="A28" s="9" t="s">
        <v>18</v>
      </c>
      <c r="B28" s="5">
        <v>499</v>
      </c>
      <c r="C28" s="5">
        <v>224</v>
      </c>
      <c r="D28" s="5">
        <v>48</v>
      </c>
      <c r="E28" s="5">
        <v>30</v>
      </c>
      <c r="F28" s="5">
        <v>801</v>
      </c>
      <c r="G28" s="5">
        <v>39</v>
      </c>
      <c r="H28" s="5">
        <v>20</v>
      </c>
      <c r="I28" s="5">
        <v>0</v>
      </c>
      <c r="J28" s="5">
        <v>0</v>
      </c>
      <c r="K28" s="6">
        <v>4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</row>
    <row r="29" spans="1:16" ht="12.75">
      <c r="A29" s="9" t="s">
        <v>19</v>
      </c>
      <c r="B29" s="5">
        <v>67</v>
      </c>
      <c r="C29" s="5">
        <v>1336</v>
      </c>
      <c r="D29" s="5">
        <v>174</v>
      </c>
      <c r="E29" s="5">
        <v>137</v>
      </c>
      <c r="F29" s="5">
        <v>1714</v>
      </c>
      <c r="G29" s="5">
        <v>215</v>
      </c>
      <c r="H29" s="5">
        <v>87</v>
      </c>
      <c r="I29" s="5">
        <v>0</v>
      </c>
      <c r="J29" s="5">
        <v>0</v>
      </c>
      <c r="K29" s="6">
        <v>18</v>
      </c>
      <c r="L29" s="6">
        <v>1</v>
      </c>
      <c r="M29" s="6">
        <v>1</v>
      </c>
      <c r="N29" s="6">
        <v>2</v>
      </c>
      <c r="O29" s="6">
        <v>0</v>
      </c>
      <c r="P29" s="6">
        <v>2</v>
      </c>
    </row>
    <row r="30" spans="1:16" ht="12.75">
      <c r="A30" s="9" t="s">
        <v>20</v>
      </c>
      <c r="B30" s="5">
        <v>0</v>
      </c>
      <c r="C30" s="5">
        <v>456</v>
      </c>
      <c r="D30" s="5">
        <v>107</v>
      </c>
      <c r="E30" s="5">
        <v>49</v>
      </c>
      <c r="F30" s="5">
        <v>612</v>
      </c>
      <c r="G30" s="5">
        <v>50</v>
      </c>
      <c r="H30" s="5">
        <v>31</v>
      </c>
      <c r="I30" s="5">
        <v>90</v>
      </c>
      <c r="J30" s="5">
        <v>3</v>
      </c>
      <c r="K30" s="6">
        <v>6</v>
      </c>
      <c r="L30" s="6">
        <v>4</v>
      </c>
      <c r="M30" s="6">
        <v>0</v>
      </c>
      <c r="N30" s="6">
        <v>7</v>
      </c>
      <c r="O30" s="6">
        <v>0</v>
      </c>
      <c r="P30" s="6">
        <v>0</v>
      </c>
    </row>
    <row r="31" spans="1:16" ht="12.75">
      <c r="A31" s="9" t="s">
        <v>21</v>
      </c>
      <c r="B31" s="5">
        <v>0</v>
      </c>
      <c r="C31" s="5">
        <v>66</v>
      </c>
      <c r="D31" s="5">
        <v>44</v>
      </c>
      <c r="E31" s="5">
        <v>65</v>
      </c>
      <c r="F31" s="5">
        <v>175</v>
      </c>
      <c r="G31" s="5">
        <v>7</v>
      </c>
      <c r="H31" s="5">
        <v>20</v>
      </c>
      <c r="I31" s="5">
        <v>8</v>
      </c>
      <c r="J31" s="5">
        <v>2</v>
      </c>
      <c r="K31" s="6">
        <v>8</v>
      </c>
      <c r="L31" s="6">
        <v>2</v>
      </c>
      <c r="M31" s="6">
        <v>1</v>
      </c>
      <c r="N31" s="6">
        <v>9</v>
      </c>
      <c r="O31" s="6">
        <v>0</v>
      </c>
      <c r="P31" s="6">
        <v>0</v>
      </c>
    </row>
    <row r="32" spans="1:16" ht="12.75">
      <c r="A32" s="9"/>
      <c r="B32" s="7">
        <f aca="true" t="shared" si="4" ref="B32:P32">SUM(B28:B31)</f>
        <v>566</v>
      </c>
      <c r="C32" s="7">
        <f t="shared" si="4"/>
        <v>2082</v>
      </c>
      <c r="D32" s="7">
        <f t="shared" si="4"/>
        <v>373</v>
      </c>
      <c r="E32" s="7">
        <f t="shared" si="4"/>
        <v>281</v>
      </c>
      <c r="F32" s="7">
        <f t="shared" si="4"/>
        <v>3302</v>
      </c>
      <c r="G32" s="7">
        <f t="shared" si="4"/>
        <v>311</v>
      </c>
      <c r="H32" s="7">
        <f t="shared" si="4"/>
        <v>158</v>
      </c>
      <c r="I32" s="7">
        <f t="shared" si="4"/>
        <v>98</v>
      </c>
      <c r="J32" s="7">
        <f t="shared" si="4"/>
        <v>5</v>
      </c>
      <c r="K32" s="8">
        <f t="shared" si="4"/>
        <v>36</v>
      </c>
      <c r="L32" s="8">
        <f t="shared" si="4"/>
        <v>7</v>
      </c>
      <c r="M32" s="8">
        <f t="shared" si="4"/>
        <v>2</v>
      </c>
      <c r="N32" s="8">
        <f t="shared" si="4"/>
        <v>18</v>
      </c>
      <c r="O32" s="8">
        <f t="shared" si="4"/>
        <v>0</v>
      </c>
      <c r="P32" s="8">
        <f t="shared" si="4"/>
        <v>2</v>
      </c>
    </row>
    <row r="33" spans="1:16" ht="12.75">
      <c r="A33" s="77" t="s">
        <v>26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12.75">
      <c r="A34" s="9" t="s">
        <v>17</v>
      </c>
      <c r="B34" s="5">
        <v>0</v>
      </c>
      <c r="C34" s="5">
        <v>14</v>
      </c>
      <c r="D34" s="5">
        <v>12</v>
      </c>
      <c r="E34" s="5">
        <v>4</v>
      </c>
      <c r="F34" s="5">
        <v>30</v>
      </c>
      <c r="G34" s="5">
        <v>1</v>
      </c>
      <c r="H34" s="5">
        <v>1</v>
      </c>
      <c r="I34" s="5">
        <v>0</v>
      </c>
      <c r="J34" s="5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</row>
    <row r="35" spans="1:16" ht="12.75">
      <c r="A35" s="9" t="s">
        <v>18</v>
      </c>
      <c r="B35" s="5">
        <v>0</v>
      </c>
      <c r="C35" s="5">
        <v>0</v>
      </c>
      <c r="D35" s="5">
        <v>0</v>
      </c>
      <c r="E35" s="5">
        <v>3</v>
      </c>
      <c r="F35" s="5">
        <v>3</v>
      </c>
      <c r="G35" s="5">
        <v>0</v>
      </c>
      <c r="H35" s="5">
        <v>0</v>
      </c>
      <c r="I35" s="5">
        <v>0</v>
      </c>
      <c r="J35" s="5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4</v>
      </c>
    </row>
    <row r="36" spans="1:16" ht="12.75">
      <c r="A36" s="9" t="s">
        <v>19</v>
      </c>
      <c r="B36" s="5">
        <v>0</v>
      </c>
      <c r="C36" s="5">
        <v>0</v>
      </c>
      <c r="D36" s="5">
        <v>0</v>
      </c>
      <c r="E36" s="5">
        <v>4</v>
      </c>
      <c r="F36" s="5">
        <v>4</v>
      </c>
      <c r="G36" s="5">
        <v>1</v>
      </c>
      <c r="H36" s="5">
        <v>1</v>
      </c>
      <c r="I36" s="5">
        <v>0</v>
      </c>
      <c r="J36" s="5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4</v>
      </c>
    </row>
    <row r="37" spans="1:16" ht="12.75">
      <c r="A37" s="9" t="s">
        <v>20</v>
      </c>
      <c r="B37" s="5">
        <v>0</v>
      </c>
      <c r="C37" s="5">
        <v>10</v>
      </c>
      <c r="D37" s="5">
        <v>12</v>
      </c>
      <c r="E37" s="5">
        <v>18</v>
      </c>
      <c r="F37" s="5">
        <v>40</v>
      </c>
      <c r="G37" s="5">
        <v>2</v>
      </c>
      <c r="H37" s="5">
        <v>3</v>
      </c>
      <c r="I37" s="5">
        <v>0</v>
      </c>
      <c r="J37" s="5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8</v>
      </c>
    </row>
    <row r="38" spans="1:16" ht="12.75">
      <c r="A38" s="9" t="s">
        <v>21</v>
      </c>
      <c r="B38" s="5">
        <v>0</v>
      </c>
      <c r="C38" s="5">
        <v>0</v>
      </c>
      <c r="D38" s="5">
        <v>0</v>
      </c>
      <c r="E38" s="5">
        <v>8</v>
      </c>
      <c r="F38" s="5">
        <v>8</v>
      </c>
      <c r="G38" s="5">
        <v>2</v>
      </c>
      <c r="H38" s="5">
        <v>1</v>
      </c>
      <c r="I38" s="5">
        <v>0</v>
      </c>
      <c r="J38" s="5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24</v>
      </c>
    </row>
    <row r="39" spans="1:16" ht="12.75">
      <c r="A39" s="9"/>
      <c r="B39" s="7">
        <f aca="true" t="shared" si="5" ref="B39:P39">SUM(B34:B38)</f>
        <v>0</v>
      </c>
      <c r="C39" s="7">
        <f t="shared" si="5"/>
        <v>24</v>
      </c>
      <c r="D39" s="7">
        <f t="shared" si="5"/>
        <v>24</v>
      </c>
      <c r="E39" s="7">
        <f t="shared" si="5"/>
        <v>37</v>
      </c>
      <c r="F39" s="7">
        <f t="shared" si="5"/>
        <v>85</v>
      </c>
      <c r="G39" s="7">
        <f t="shared" si="5"/>
        <v>6</v>
      </c>
      <c r="H39" s="7">
        <f t="shared" si="5"/>
        <v>6</v>
      </c>
      <c r="I39" s="7">
        <f t="shared" si="5"/>
        <v>0</v>
      </c>
      <c r="J39" s="7">
        <f t="shared" si="5"/>
        <v>0</v>
      </c>
      <c r="K39" s="8">
        <f t="shared" si="5"/>
        <v>0</v>
      </c>
      <c r="L39" s="8">
        <f t="shared" si="5"/>
        <v>2</v>
      </c>
      <c r="M39" s="8">
        <f t="shared" si="5"/>
        <v>0</v>
      </c>
      <c r="N39" s="8">
        <f t="shared" si="5"/>
        <v>0</v>
      </c>
      <c r="O39" s="8">
        <f t="shared" si="5"/>
        <v>0</v>
      </c>
      <c r="P39" s="8">
        <f t="shared" si="5"/>
        <v>40</v>
      </c>
    </row>
    <row r="40" spans="1:16" ht="12.75">
      <c r="A40" s="77" t="s">
        <v>27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12.75">
      <c r="A41" s="9" t="s">
        <v>18</v>
      </c>
      <c r="B41" s="5">
        <v>68</v>
      </c>
      <c r="C41" s="5">
        <v>289</v>
      </c>
      <c r="D41" s="5">
        <v>63</v>
      </c>
      <c r="E41" s="5">
        <v>30</v>
      </c>
      <c r="F41" s="5">
        <v>450</v>
      </c>
      <c r="G41" s="5">
        <v>45</v>
      </c>
      <c r="H41" s="5">
        <v>56</v>
      </c>
      <c r="I41" s="5">
        <v>0</v>
      </c>
      <c r="J41" s="5">
        <v>0</v>
      </c>
      <c r="K41" s="6">
        <v>5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1:16" ht="12.75">
      <c r="A42" s="9" t="s">
        <v>19</v>
      </c>
      <c r="B42" s="5">
        <v>233</v>
      </c>
      <c r="C42" s="5">
        <v>1542</v>
      </c>
      <c r="D42" s="5">
        <v>736</v>
      </c>
      <c r="E42" s="5">
        <v>413</v>
      </c>
      <c r="F42" s="5">
        <v>2924</v>
      </c>
      <c r="G42" s="5">
        <v>182</v>
      </c>
      <c r="H42" s="5">
        <v>180</v>
      </c>
      <c r="I42" s="5">
        <v>0</v>
      </c>
      <c r="J42" s="5">
        <v>0</v>
      </c>
      <c r="K42" s="6">
        <v>27</v>
      </c>
      <c r="L42" s="6">
        <v>3</v>
      </c>
      <c r="M42" s="6">
        <v>1</v>
      </c>
      <c r="N42" s="6">
        <v>1</v>
      </c>
      <c r="O42" s="6">
        <v>0</v>
      </c>
      <c r="P42" s="6">
        <v>0</v>
      </c>
    </row>
    <row r="43" spans="1:16" ht="12.75">
      <c r="A43" s="9" t="s">
        <v>20</v>
      </c>
      <c r="B43" s="5">
        <v>0</v>
      </c>
      <c r="C43" s="5">
        <v>816</v>
      </c>
      <c r="D43" s="5">
        <v>521</v>
      </c>
      <c r="E43" s="5">
        <v>360</v>
      </c>
      <c r="F43" s="5">
        <v>1697</v>
      </c>
      <c r="G43" s="5">
        <v>45</v>
      </c>
      <c r="H43" s="5">
        <v>140</v>
      </c>
      <c r="I43" s="5">
        <v>484</v>
      </c>
      <c r="J43" s="5">
        <v>7</v>
      </c>
      <c r="K43" s="6">
        <v>23</v>
      </c>
      <c r="L43" s="6">
        <v>19</v>
      </c>
      <c r="M43" s="6">
        <v>0</v>
      </c>
      <c r="N43" s="6">
        <v>10</v>
      </c>
      <c r="O43" s="6">
        <v>0</v>
      </c>
      <c r="P43" s="6">
        <v>0</v>
      </c>
    </row>
    <row r="44" spans="1:16" ht="12.75">
      <c r="A44" s="9" t="s">
        <v>21</v>
      </c>
      <c r="B44" s="5">
        <v>22</v>
      </c>
      <c r="C44" s="5">
        <v>95</v>
      </c>
      <c r="D44" s="5">
        <v>97</v>
      </c>
      <c r="E44" s="5">
        <v>168</v>
      </c>
      <c r="F44" s="5">
        <v>382</v>
      </c>
      <c r="G44" s="5">
        <v>16</v>
      </c>
      <c r="H44" s="5">
        <v>9</v>
      </c>
      <c r="I44" s="5">
        <v>30</v>
      </c>
      <c r="J44" s="5">
        <v>2</v>
      </c>
      <c r="K44" s="6">
        <v>6</v>
      </c>
      <c r="L44" s="6">
        <v>12</v>
      </c>
      <c r="M44" s="6">
        <v>0</v>
      </c>
      <c r="N44" s="6">
        <v>8</v>
      </c>
      <c r="O44" s="6">
        <v>6</v>
      </c>
      <c r="P44" s="6">
        <v>0</v>
      </c>
    </row>
    <row r="45" spans="1:16" ht="12.75">
      <c r="A45" s="9"/>
      <c r="B45" s="7">
        <f aca="true" t="shared" si="6" ref="B45:P45">SUM(B41:B44)</f>
        <v>323</v>
      </c>
      <c r="C45" s="7">
        <f t="shared" si="6"/>
        <v>2742</v>
      </c>
      <c r="D45" s="7">
        <f t="shared" si="6"/>
        <v>1417</v>
      </c>
      <c r="E45" s="7">
        <f t="shared" si="6"/>
        <v>971</v>
      </c>
      <c r="F45" s="7">
        <f t="shared" si="6"/>
        <v>5453</v>
      </c>
      <c r="G45" s="7">
        <f t="shared" si="6"/>
        <v>288</v>
      </c>
      <c r="H45" s="7">
        <f t="shared" si="6"/>
        <v>385</v>
      </c>
      <c r="I45" s="7">
        <f t="shared" si="6"/>
        <v>514</v>
      </c>
      <c r="J45" s="7">
        <f t="shared" si="6"/>
        <v>9</v>
      </c>
      <c r="K45" s="8">
        <f t="shared" si="6"/>
        <v>61</v>
      </c>
      <c r="L45" s="8">
        <f t="shared" si="6"/>
        <v>34</v>
      </c>
      <c r="M45" s="8">
        <f t="shared" si="6"/>
        <v>1</v>
      </c>
      <c r="N45" s="8">
        <f t="shared" si="6"/>
        <v>19</v>
      </c>
      <c r="O45" s="8">
        <f t="shared" si="6"/>
        <v>6</v>
      </c>
      <c r="P45" s="8">
        <f t="shared" si="6"/>
        <v>0</v>
      </c>
    </row>
    <row r="46" spans="1:16" ht="12.75">
      <c r="A46" s="77" t="s">
        <v>28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12.75">
      <c r="A47" s="9" t="s">
        <v>18</v>
      </c>
      <c r="B47" s="5">
        <v>3316</v>
      </c>
      <c r="C47" s="5">
        <v>4687</v>
      </c>
      <c r="D47" s="5">
        <v>647</v>
      </c>
      <c r="E47" s="5">
        <v>332</v>
      </c>
      <c r="F47" s="5">
        <v>8982</v>
      </c>
      <c r="G47" s="5">
        <v>748</v>
      </c>
      <c r="H47" s="5">
        <v>0</v>
      </c>
      <c r="I47" s="5">
        <v>0</v>
      </c>
      <c r="J47" s="5">
        <v>0</v>
      </c>
      <c r="K47" s="6">
        <v>18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</row>
    <row r="48" spans="1:16" ht="12.75">
      <c r="A48" s="9" t="s">
        <v>19</v>
      </c>
      <c r="B48" s="5">
        <v>159</v>
      </c>
      <c r="C48" s="5">
        <v>704</v>
      </c>
      <c r="D48" s="5">
        <v>61</v>
      </c>
      <c r="E48" s="5">
        <v>55</v>
      </c>
      <c r="F48" s="5">
        <v>979</v>
      </c>
      <c r="G48" s="5">
        <v>31</v>
      </c>
      <c r="H48" s="5">
        <v>0</v>
      </c>
      <c r="I48" s="5">
        <v>0</v>
      </c>
      <c r="J48" s="5">
        <v>0</v>
      </c>
      <c r="K48" s="6">
        <v>7</v>
      </c>
      <c r="L48" s="6">
        <v>4</v>
      </c>
      <c r="M48" s="6">
        <v>2</v>
      </c>
      <c r="N48" s="6">
        <v>2</v>
      </c>
      <c r="O48" s="6">
        <v>0</v>
      </c>
      <c r="P48" s="6">
        <v>0</v>
      </c>
    </row>
    <row r="49" spans="1:16" ht="12.75">
      <c r="A49" s="9" t="s">
        <v>20</v>
      </c>
      <c r="B49" s="5">
        <v>20</v>
      </c>
      <c r="C49" s="5">
        <v>251</v>
      </c>
      <c r="D49" s="5">
        <v>85</v>
      </c>
      <c r="E49" s="5">
        <v>92</v>
      </c>
      <c r="F49" s="5">
        <v>448</v>
      </c>
      <c r="G49" s="5">
        <v>20</v>
      </c>
      <c r="H49" s="5">
        <v>38</v>
      </c>
      <c r="I49" s="5">
        <v>6</v>
      </c>
      <c r="J49" s="5">
        <v>6</v>
      </c>
      <c r="K49" s="6">
        <v>2</v>
      </c>
      <c r="L49" s="6">
        <v>8</v>
      </c>
      <c r="M49" s="6">
        <v>0</v>
      </c>
      <c r="N49" s="6">
        <v>0</v>
      </c>
      <c r="O49" s="6">
        <v>0</v>
      </c>
      <c r="P49" s="6">
        <v>0</v>
      </c>
    </row>
    <row r="50" spans="1:16" ht="12.75">
      <c r="A50" s="9"/>
      <c r="B50" s="7">
        <f aca="true" t="shared" si="7" ref="B50:P50">SUM(B47:B49)</f>
        <v>3495</v>
      </c>
      <c r="C50" s="7">
        <f t="shared" si="7"/>
        <v>5642</v>
      </c>
      <c r="D50" s="7">
        <f t="shared" si="7"/>
        <v>793</v>
      </c>
      <c r="E50" s="7">
        <f t="shared" si="7"/>
        <v>479</v>
      </c>
      <c r="F50" s="7">
        <f t="shared" si="7"/>
        <v>10409</v>
      </c>
      <c r="G50" s="7">
        <f t="shared" si="7"/>
        <v>799</v>
      </c>
      <c r="H50" s="7">
        <f t="shared" si="7"/>
        <v>38</v>
      </c>
      <c r="I50" s="7">
        <f t="shared" si="7"/>
        <v>6</v>
      </c>
      <c r="J50" s="7">
        <f t="shared" si="7"/>
        <v>6</v>
      </c>
      <c r="K50" s="8">
        <f t="shared" si="7"/>
        <v>27</v>
      </c>
      <c r="L50" s="8">
        <f t="shared" si="7"/>
        <v>12</v>
      </c>
      <c r="M50" s="8">
        <f t="shared" si="7"/>
        <v>2</v>
      </c>
      <c r="N50" s="8">
        <f t="shared" si="7"/>
        <v>2</v>
      </c>
      <c r="O50" s="8">
        <f t="shared" si="7"/>
        <v>0</v>
      </c>
      <c r="P50" s="8">
        <f t="shared" si="7"/>
        <v>0</v>
      </c>
    </row>
    <row r="51" spans="1:16" ht="12.75">
      <c r="A51" s="77" t="s">
        <v>29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12.75">
      <c r="A52" s="9" t="s">
        <v>18</v>
      </c>
      <c r="B52" s="5">
        <v>756</v>
      </c>
      <c r="C52" s="5">
        <v>1712</v>
      </c>
      <c r="D52" s="5">
        <v>150</v>
      </c>
      <c r="E52" s="5">
        <v>120</v>
      </c>
      <c r="F52" s="5">
        <v>2738</v>
      </c>
      <c r="G52" s="5">
        <v>629</v>
      </c>
      <c r="H52" s="5">
        <v>91</v>
      </c>
      <c r="I52" s="5">
        <v>0</v>
      </c>
      <c r="J52" s="5">
        <v>0</v>
      </c>
      <c r="K52" s="6">
        <v>17</v>
      </c>
      <c r="L52" s="6">
        <v>3</v>
      </c>
      <c r="M52" s="6">
        <v>0</v>
      </c>
      <c r="N52" s="6">
        <v>3</v>
      </c>
      <c r="O52" s="6">
        <v>0</v>
      </c>
      <c r="P52" s="6">
        <v>0</v>
      </c>
    </row>
    <row r="53" spans="1:16" ht="12.75">
      <c r="A53" s="9" t="s">
        <v>19</v>
      </c>
      <c r="B53" s="5">
        <v>1104</v>
      </c>
      <c r="C53" s="5">
        <v>3035</v>
      </c>
      <c r="D53" s="5">
        <v>548</v>
      </c>
      <c r="E53" s="5">
        <v>251</v>
      </c>
      <c r="F53" s="5">
        <v>4938</v>
      </c>
      <c r="G53" s="5">
        <v>782</v>
      </c>
      <c r="H53" s="5">
        <v>173</v>
      </c>
      <c r="I53" s="5">
        <v>0</v>
      </c>
      <c r="J53" s="5">
        <v>0</v>
      </c>
      <c r="K53" s="6">
        <v>41</v>
      </c>
      <c r="L53" s="6">
        <v>5</v>
      </c>
      <c r="M53" s="6">
        <v>1</v>
      </c>
      <c r="N53" s="6">
        <v>3</v>
      </c>
      <c r="O53" s="6">
        <v>0</v>
      </c>
      <c r="P53" s="6">
        <v>1</v>
      </c>
    </row>
    <row r="54" spans="1:16" ht="12.75">
      <c r="A54" s="9" t="s">
        <v>20</v>
      </c>
      <c r="B54" s="5">
        <v>266</v>
      </c>
      <c r="C54" s="5">
        <v>1009</v>
      </c>
      <c r="D54" s="5">
        <v>211</v>
      </c>
      <c r="E54" s="5">
        <v>110</v>
      </c>
      <c r="F54" s="5">
        <v>1596</v>
      </c>
      <c r="G54" s="5">
        <v>213</v>
      </c>
      <c r="H54" s="5">
        <v>45</v>
      </c>
      <c r="I54" s="5">
        <v>332</v>
      </c>
      <c r="J54" s="5">
        <v>4</v>
      </c>
      <c r="K54" s="6">
        <v>17</v>
      </c>
      <c r="L54" s="6">
        <v>4</v>
      </c>
      <c r="M54" s="6">
        <v>1</v>
      </c>
      <c r="N54" s="6">
        <v>3</v>
      </c>
      <c r="O54" s="6">
        <v>0</v>
      </c>
      <c r="P54" s="6">
        <v>1</v>
      </c>
    </row>
    <row r="55" spans="1:16" ht="12.75">
      <c r="A55" s="9" t="s">
        <v>21</v>
      </c>
      <c r="B55" s="5">
        <v>145</v>
      </c>
      <c r="C55" s="5">
        <v>674</v>
      </c>
      <c r="D55" s="5">
        <v>191</v>
      </c>
      <c r="E55" s="5">
        <v>159</v>
      </c>
      <c r="F55" s="5">
        <v>1169</v>
      </c>
      <c r="G55" s="5">
        <v>98</v>
      </c>
      <c r="H55" s="5">
        <v>23</v>
      </c>
      <c r="I55" s="5">
        <v>55</v>
      </c>
      <c r="J55" s="5">
        <v>5</v>
      </c>
      <c r="K55" s="6">
        <v>15</v>
      </c>
      <c r="L55" s="6">
        <v>22</v>
      </c>
      <c r="M55" s="6">
        <v>1</v>
      </c>
      <c r="N55" s="6">
        <v>3</v>
      </c>
      <c r="O55" s="6">
        <v>64</v>
      </c>
      <c r="P55" s="6">
        <v>7</v>
      </c>
    </row>
    <row r="56" spans="1:16" ht="12.75">
      <c r="A56" s="9"/>
      <c r="B56" s="7">
        <f aca="true" t="shared" si="8" ref="B56:P56">SUM(B52:B55)</f>
        <v>2271</v>
      </c>
      <c r="C56" s="7">
        <f t="shared" si="8"/>
        <v>6430</v>
      </c>
      <c r="D56" s="7">
        <f t="shared" si="8"/>
        <v>1100</v>
      </c>
      <c r="E56" s="7">
        <f t="shared" si="8"/>
        <v>640</v>
      </c>
      <c r="F56" s="7">
        <f t="shared" si="8"/>
        <v>10441</v>
      </c>
      <c r="G56" s="7">
        <f t="shared" si="8"/>
        <v>1722</v>
      </c>
      <c r="H56" s="7">
        <f t="shared" si="8"/>
        <v>332</v>
      </c>
      <c r="I56" s="7">
        <f t="shared" si="8"/>
        <v>387</v>
      </c>
      <c r="J56" s="7">
        <f t="shared" si="8"/>
        <v>9</v>
      </c>
      <c r="K56" s="8">
        <f t="shared" si="8"/>
        <v>90</v>
      </c>
      <c r="L56" s="8">
        <f t="shared" si="8"/>
        <v>34</v>
      </c>
      <c r="M56" s="8">
        <f t="shared" si="8"/>
        <v>3</v>
      </c>
      <c r="N56" s="8">
        <f t="shared" si="8"/>
        <v>12</v>
      </c>
      <c r="O56" s="8">
        <f t="shared" si="8"/>
        <v>64</v>
      </c>
      <c r="P56" s="8">
        <f t="shared" si="8"/>
        <v>9</v>
      </c>
    </row>
    <row r="57" spans="1:16" ht="12.75">
      <c r="A57" s="77" t="s">
        <v>30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ht="12.75">
      <c r="A58" s="9" t="s">
        <v>17</v>
      </c>
      <c r="B58" s="5">
        <v>149</v>
      </c>
      <c r="C58" s="5">
        <v>409</v>
      </c>
      <c r="D58" s="5">
        <v>33</v>
      </c>
      <c r="E58" s="5">
        <v>34</v>
      </c>
      <c r="F58" s="5">
        <v>625</v>
      </c>
      <c r="G58" s="5">
        <v>58</v>
      </c>
      <c r="H58" s="5">
        <v>53</v>
      </c>
      <c r="I58" s="5">
        <v>0</v>
      </c>
      <c r="J58" s="5">
        <v>0</v>
      </c>
      <c r="K58" s="6">
        <v>6</v>
      </c>
      <c r="L58" s="6">
        <v>7</v>
      </c>
      <c r="M58" s="6">
        <v>1</v>
      </c>
      <c r="N58" s="6">
        <v>5</v>
      </c>
      <c r="O58" s="6">
        <v>0</v>
      </c>
      <c r="P58" s="6">
        <v>0</v>
      </c>
    </row>
    <row r="59" spans="1:16" ht="12.75">
      <c r="A59" s="9"/>
      <c r="B59" s="7">
        <f aca="true" t="shared" si="9" ref="B59:P59">SUM(B58)</f>
        <v>149</v>
      </c>
      <c r="C59" s="7">
        <f t="shared" si="9"/>
        <v>409</v>
      </c>
      <c r="D59" s="7">
        <f t="shared" si="9"/>
        <v>33</v>
      </c>
      <c r="E59" s="7">
        <f t="shared" si="9"/>
        <v>34</v>
      </c>
      <c r="F59" s="7">
        <f t="shared" si="9"/>
        <v>625</v>
      </c>
      <c r="G59" s="7">
        <f t="shared" si="9"/>
        <v>58</v>
      </c>
      <c r="H59" s="7">
        <f t="shared" si="9"/>
        <v>53</v>
      </c>
      <c r="I59" s="7">
        <f t="shared" si="9"/>
        <v>0</v>
      </c>
      <c r="J59" s="7">
        <f t="shared" si="9"/>
        <v>0</v>
      </c>
      <c r="K59" s="8">
        <f t="shared" si="9"/>
        <v>6</v>
      </c>
      <c r="L59" s="8">
        <f t="shared" si="9"/>
        <v>7</v>
      </c>
      <c r="M59" s="8">
        <f t="shared" si="9"/>
        <v>1</v>
      </c>
      <c r="N59" s="8">
        <f t="shared" si="9"/>
        <v>5</v>
      </c>
      <c r="O59" s="8">
        <f t="shared" si="9"/>
        <v>0</v>
      </c>
      <c r="P59" s="8">
        <f t="shared" si="9"/>
        <v>0</v>
      </c>
    </row>
    <row r="60" spans="1:16" ht="12.75">
      <c r="A60" s="77" t="s">
        <v>31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2.75">
      <c r="A61" s="10" t="s">
        <v>32</v>
      </c>
      <c r="B61" s="5">
        <v>0</v>
      </c>
      <c r="C61" s="5">
        <v>236</v>
      </c>
      <c r="D61" s="5">
        <v>11</v>
      </c>
      <c r="E61" s="5">
        <v>1</v>
      </c>
      <c r="F61" s="5">
        <v>248</v>
      </c>
      <c r="G61" s="5">
        <v>15</v>
      </c>
      <c r="H61" s="5">
        <v>5</v>
      </c>
      <c r="I61" s="5">
        <v>0</v>
      </c>
      <c r="J61" s="5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ht="12.75">
      <c r="A62" s="9"/>
      <c r="B62" s="7">
        <f aca="true" t="shared" si="10" ref="B62:P62">B61</f>
        <v>0</v>
      </c>
      <c r="C62" s="7">
        <f t="shared" si="10"/>
        <v>236</v>
      </c>
      <c r="D62" s="7">
        <f t="shared" si="10"/>
        <v>11</v>
      </c>
      <c r="E62" s="7">
        <f t="shared" si="10"/>
        <v>1</v>
      </c>
      <c r="F62" s="7">
        <f t="shared" si="10"/>
        <v>248</v>
      </c>
      <c r="G62" s="7">
        <f t="shared" si="10"/>
        <v>15</v>
      </c>
      <c r="H62" s="7">
        <f t="shared" si="10"/>
        <v>5</v>
      </c>
      <c r="I62" s="7">
        <f t="shared" si="10"/>
        <v>0</v>
      </c>
      <c r="J62" s="7">
        <f t="shared" si="10"/>
        <v>0</v>
      </c>
      <c r="K62" s="8">
        <f t="shared" si="10"/>
        <v>1</v>
      </c>
      <c r="L62" s="8">
        <f t="shared" si="10"/>
        <v>0</v>
      </c>
      <c r="M62" s="8">
        <f t="shared" si="10"/>
        <v>0</v>
      </c>
      <c r="N62" s="8">
        <f t="shared" si="10"/>
        <v>0</v>
      </c>
      <c r="O62" s="8">
        <f t="shared" si="10"/>
        <v>0</v>
      </c>
      <c r="P62" s="8">
        <f t="shared" si="10"/>
        <v>0</v>
      </c>
    </row>
    <row r="63" spans="1:16" ht="12.75">
      <c r="A63" s="77" t="s">
        <v>33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</row>
    <row r="64" spans="1:16" ht="12.75">
      <c r="A64" s="9" t="s">
        <v>18</v>
      </c>
      <c r="B64" s="5">
        <v>115</v>
      </c>
      <c r="C64" s="5">
        <v>231</v>
      </c>
      <c r="D64" s="5">
        <v>241</v>
      </c>
      <c r="E64" s="5">
        <v>58</v>
      </c>
      <c r="F64" s="5">
        <v>645</v>
      </c>
      <c r="G64" s="5">
        <v>103</v>
      </c>
      <c r="H64" s="5">
        <v>24</v>
      </c>
      <c r="I64" s="5">
        <v>0</v>
      </c>
      <c r="J64" s="5">
        <v>0</v>
      </c>
      <c r="K64" s="6">
        <v>4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6" ht="12.75">
      <c r="A65" s="9" t="s">
        <v>19</v>
      </c>
      <c r="B65" s="5">
        <v>183</v>
      </c>
      <c r="C65" s="5">
        <v>745</v>
      </c>
      <c r="D65" s="5">
        <v>172</v>
      </c>
      <c r="E65" s="5">
        <v>122</v>
      </c>
      <c r="F65" s="5">
        <v>1222</v>
      </c>
      <c r="G65" s="5">
        <v>183</v>
      </c>
      <c r="H65" s="5">
        <v>51</v>
      </c>
      <c r="I65" s="5">
        <v>0</v>
      </c>
      <c r="J65" s="5">
        <v>0</v>
      </c>
      <c r="K65" s="6">
        <v>15</v>
      </c>
      <c r="L65" s="6">
        <v>1</v>
      </c>
      <c r="M65" s="6">
        <v>1</v>
      </c>
      <c r="N65" s="6">
        <v>0</v>
      </c>
      <c r="O65" s="6">
        <v>0</v>
      </c>
      <c r="P65" s="6">
        <v>0</v>
      </c>
    </row>
    <row r="66" spans="1:16" ht="12.75">
      <c r="A66" s="9" t="s">
        <v>20</v>
      </c>
      <c r="B66" s="5">
        <v>75</v>
      </c>
      <c r="C66" s="5">
        <v>276</v>
      </c>
      <c r="D66" s="5">
        <v>45</v>
      </c>
      <c r="E66" s="5">
        <v>148</v>
      </c>
      <c r="F66" s="5">
        <v>544</v>
      </c>
      <c r="G66" s="5">
        <v>49</v>
      </c>
      <c r="H66" s="5">
        <v>11</v>
      </c>
      <c r="I66" s="5">
        <v>68</v>
      </c>
      <c r="J66" s="5">
        <v>15</v>
      </c>
      <c r="K66" s="6">
        <v>8</v>
      </c>
      <c r="L66" s="6">
        <v>6</v>
      </c>
      <c r="M66" s="6">
        <v>1</v>
      </c>
      <c r="N66" s="6">
        <v>11</v>
      </c>
      <c r="O66" s="6">
        <v>0</v>
      </c>
      <c r="P66" s="6">
        <v>0</v>
      </c>
    </row>
    <row r="67" spans="1:16" ht="12.75">
      <c r="A67" s="9" t="s">
        <v>21</v>
      </c>
      <c r="B67" s="5">
        <v>45</v>
      </c>
      <c r="C67" s="5">
        <v>150</v>
      </c>
      <c r="D67" s="5">
        <v>16</v>
      </c>
      <c r="E67" s="5">
        <v>92</v>
      </c>
      <c r="F67" s="5">
        <v>303</v>
      </c>
      <c r="G67" s="5">
        <v>19</v>
      </c>
      <c r="H67" s="5">
        <v>12</v>
      </c>
      <c r="I67" s="5">
        <v>5</v>
      </c>
      <c r="J67" s="5">
        <v>0</v>
      </c>
      <c r="K67" s="6">
        <v>9</v>
      </c>
      <c r="L67" s="6">
        <v>1</v>
      </c>
      <c r="M67" s="6">
        <v>0</v>
      </c>
      <c r="N67" s="6">
        <v>4</v>
      </c>
      <c r="O67" s="6">
        <v>0</v>
      </c>
      <c r="P67" s="6">
        <v>0</v>
      </c>
    </row>
    <row r="68" spans="1:16" ht="12.75">
      <c r="A68" s="9"/>
      <c r="B68" s="7">
        <f aca="true" t="shared" si="11" ref="B68:P68">SUM(B64:B67)</f>
        <v>418</v>
      </c>
      <c r="C68" s="7">
        <f t="shared" si="11"/>
        <v>1402</v>
      </c>
      <c r="D68" s="7">
        <f t="shared" si="11"/>
        <v>474</v>
      </c>
      <c r="E68" s="7">
        <f t="shared" si="11"/>
        <v>420</v>
      </c>
      <c r="F68" s="7">
        <f t="shared" si="11"/>
        <v>2714</v>
      </c>
      <c r="G68" s="7">
        <f t="shared" si="11"/>
        <v>354</v>
      </c>
      <c r="H68" s="7">
        <f t="shared" si="11"/>
        <v>98</v>
      </c>
      <c r="I68" s="7">
        <f t="shared" si="11"/>
        <v>73</v>
      </c>
      <c r="J68" s="7">
        <f t="shared" si="11"/>
        <v>15</v>
      </c>
      <c r="K68" s="8">
        <f t="shared" si="11"/>
        <v>36</v>
      </c>
      <c r="L68" s="8">
        <f t="shared" si="11"/>
        <v>8</v>
      </c>
      <c r="M68" s="8">
        <f t="shared" si="11"/>
        <v>2</v>
      </c>
      <c r="N68" s="8">
        <f t="shared" si="11"/>
        <v>15</v>
      </c>
      <c r="O68" s="8">
        <f t="shared" si="11"/>
        <v>0</v>
      </c>
      <c r="P68" s="8">
        <f t="shared" si="11"/>
        <v>0</v>
      </c>
    </row>
    <row r="69" spans="1:16" ht="12.75">
      <c r="A69" s="77" t="s">
        <v>34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</row>
    <row r="70" spans="1:16" ht="12.75">
      <c r="A70" s="9" t="s">
        <v>32</v>
      </c>
      <c r="B70" s="5">
        <v>5</v>
      </c>
      <c r="C70" s="5">
        <v>139</v>
      </c>
      <c r="D70" s="5">
        <v>11</v>
      </c>
      <c r="E70" s="5">
        <v>1</v>
      </c>
      <c r="F70" s="5">
        <v>156</v>
      </c>
      <c r="G70" s="5">
        <v>8</v>
      </c>
      <c r="H70" s="5">
        <v>35</v>
      </c>
      <c r="I70" s="5">
        <v>0</v>
      </c>
      <c r="J70" s="5">
        <v>0</v>
      </c>
      <c r="K70" s="6">
        <v>0</v>
      </c>
      <c r="L70" s="6">
        <v>2</v>
      </c>
      <c r="M70" s="6">
        <v>0</v>
      </c>
      <c r="N70" s="6">
        <v>0</v>
      </c>
      <c r="O70" s="6">
        <v>0</v>
      </c>
      <c r="P70" s="6">
        <v>0</v>
      </c>
    </row>
    <row r="71" spans="1:16" ht="12.75">
      <c r="A71" s="9" t="s">
        <v>18</v>
      </c>
      <c r="B71" s="5">
        <v>70</v>
      </c>
      <c r="C71" s="5">
        <v>638</v>
      </c>
      <c r="D71" s="5">
        <v>100</v>
      </c>
      <c r="E71" s="5">
        <v>29</v>
      </c>
      <c r="F71" s="5">
        <v>837</v>
      </c>
      <c r="G71" s="5">
        <v>34</v>
      </c>
      <c r="H71" s="5">
        <v>31</v>
      </c>
      <c r="I71" s="5">
        <v>0</v>
      </c>
      <c r="J71" s="5">
        <v>0</v>
      </c>
      <c r="K71" s="6">
        <v>22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ht="12.75">
      <c r="A72" s="9" t="s">
        <v>19</v>
      </c>
      <c r="B72" s="5">
        <v>424</v>
      </c>
      <c r="C72" s="5">
        <v>788</v>
      </c>
      <c r="D72" s="5">
        <v>179</v>
      </c>
      <c r="E72" s="5">
        <v>67</v>
      </c>
      <c r="F72" s="5">
        <v>1458</v>
      </c>
      <c r="G72" s="5">
        <v>54</v>
      </c>
      <c r="H72" s="5">
        <v>50</v>
      </c>
      <c r="I72" s="5">
        <v>0</v>
      </c>
      <c r="J72" s="5">
        <v>0</v>
      </c>
      <c r="K72" s="6">
        <v>24</v>
      </c>
      <c r="L72" s="6">
        <v>12</v>
      </c>
      <c r="M72" s="6">
        <v>0</v>
      </c>
      <c r="N72" s="6">
        <v>12</v>
      </c>
      <c r="O72" s="6">
        <v>0</v>
      </c>
      <c r="P72" s="6">
        <v>0</v>
      </c>
    </row>
    <row r="73" spans="1:16" ht="12.75">
      <c r="A73" s="9" t="s">
        <v>20</v>
      </c>
      <c r="B73" s="5">
        <v>16</v>
      </c>
      <c r="C73" s="5">
        <v>82</v>
      </c>
      <c r="D73" s="5">
        <v>18</v>
      </c>
      <c r="E73" s="5">
        <v>9</v>
      </c>
      <c r="F73" s="5">
        <v>125</v>
      </c>
      <c r="G73" s="5">
        <v>2</v>
      </c>
      <c r="H73" s="5">
        <v>2</v>
      </c>
      <c r="I73" s="5">
        <v>8</v>
      </c>
      <c r="J73" s="5">
        <v>0</v>
      </c>
      <c r="K73" s="6">
        <v>12</v>
      </c>
      <c r="L73" s="6">
        <v>12</v>
      </c>
      <c r="M73" s="6">
        <v>0</v>
      </c>
      <c r="N73" s="6">
        <v>5</v>
      </c>
      <c r="O73" s="6">
        <v>0</v>
      </c>
      <c r="P73" s="6">
        <v>0</v>
      </c>
    </row>
    <row r="74" spans="1:16" ht="12.75">
      <c r="A74" s="9" t="s">
        <v>21</v>
      </c>
      <c r="B74" s="5">
        <v>17</v>
      </c>
      <c r="C74" s="5">
        <v>40</v>
      </c>
      <c r="D74" s="5">
        <v>3</v>
      </c>
      <c r="E74" s="5">
        <v>2</v>
      </c>
      <c r="F74" s="5">
        <v>62</v>
      </c>
      <c r="G74" s="5">
        <v>0</v>
      </c>
      <c r="H74" s="5">
        <v>0</v>
      </c>
      <c r="I74" s="5">
        <v>1</v>
      </c>
      <c r="J74" s="5">
        <v>1</v>
      </c>
      <c r="K74" s="6">
        <v>6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</row>
    <row r="75" spans="1:16" ht="12.75">
      <c r="A75" s="9"/>
      <c r="B75" s="7">
        <f aca="true" t="shared" si="12" ref="B75:P75">SUM(B70:B74)</f>
        <v>532</v>
      </c>
      <c r="C75" s="7">
        <f t="shared" si="12"/>
        <v>1687</v>
      </c>
      <c r="D75" s="7">
        <f t="shared" si="12"/>
        <v>311</v>
      </c>
      <c r="E75" s="7">
        <f t="shared" si="12"/>
        <v>108</v>
      </c>
      <c r="F75" s="7">
        <f t="shared" si="12"/>
        <v>2638</v>
      </c>
      <c r="G75" s="7">
        <f t="shared" si="12"/>
        <v>98</v>
      </c>
      <c r="H75" s="7">
        <f t="shared" si="12"/>
        <v>118</v>
      </c>
      <c r="I75" s="7">
        <f t="shared" si="12"/>
        <v>9</v>
      </c>
      <c r="J75" s="7">
        <f t="shared" si="12"/>
        <v>1</v>
      </c>
      <c r="K75" s="8">
        <f t="shared" si="12"/>
        <v>64</v>
      </c>
      <c r="L75" s="8">
        <f t="shared" si="12"/>
        <v>26</v>
      </c>
      <c r="M75" s="8">
        <f t="shared" si="12"/>
        <v>0</v>
      </c>
      <c r="N75" s="8">
        <f t="shared" si="12"/>
        <v>17</v>
      </c>
      <c r="O75" s="8">
        <f t="shared" si="12"/>
        <v>0</v>
      </c>
      <c r="P75" s="8">
        <f t="shared" si="12"/>
        <v>0</v>
      </c>
    </row>
    <row r="76" spans="1:16" ht="12.75">
      <c r="A76" s="77" t="s">
        <v>35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ht="12.75">
      <c r="A77" s="9" t="s">
        <v>18</v>
      </c>
      <c r="B77" s="5">
        <v>52</v>
      </c>
      <c r="C77" s="5">
        <v>315</v>
      </c>
      <c r="D77" s="5">
        <v>13</v>
      </c>
      <c r="E77" s="5">
        <v>4</v>
      </c>
      <c r="F77" s="5">
        <v>384</v>
      </c>
      <c r="G77" s="5">
        <v>0</v>
      </c>
      <c r="H77" s="5">
        <v>8</v>
      </c>
      <c r="I77" s="5">
        <v>0</v>
      </c>
      <c r="J77" s="5">
        <v>0</v>
      </c>
      <c r="K77" s="6">
        <v>2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</row>
    <row r="78" spans="1:16" ht="12.75">
      <c r="A78" s="9" t="s">
        <v>19</v>
      </c>
      <c r="B78" s="5">
        <v>233</v>
      </c>
      <c r="C78" s="5">
        <v>1036</v>
      </c>
      <c r="D78" s="5">
        <v>78</v>
      </c>
      <c r="E78" s="5">
        <v>16</v>
      </c>
      <c r="F78" s="5">
        <v>1363</v>
      </c>
      <c r="G78" s="5">
        <v>10</v>
      </c>
      <c r="H78" s="5">
        <v>78</v>
      </c>
      <c r="I78" s="5">
        <v>0</v>
      </c>
      <c r="J78" s="5">
        <v>0</v>
      </c>
      <c r="K78" s="6">
        <v>12</v>
      </c>
      <c r="L78" s="6">
        <v>1</v>
      </c>
      <c r="M78" s="6">
        <v>0</v>
      </c>
      <c r="N78" s="6">
        <v>0</v>
      </c>
      <c r="O78" s="6">
        <v>0</v>
      </c>
      <c r="P78" s="6">
        <v>0</v>
      </c>
    </row>
    <row r="79" spans="1:16" ht="12.75">
      <c r="A79" s="9" t="s">
        <v>20</v>
      </c>
      <c r="B79" s="5">
        <v>0</v>
      </c>
      <c r="C79" s="5">
        <v>172</v>
      </c>
      <c r="D79" s="5">
        <v>16</v>
      </c>
      <c r="E79" s="5">
        <v>2</v>
      </c>
      <c r="F79" s="5">
        <v>190</v>
      </c>
      <c r="G79" s="5">
        <v>5</v>
      </c>
      <c r="H79" s="5">
        <v>21</v>
      </c>
      <c r="I79" s="5">
        <v>0</v>
      </c>
      <c r="J79" s="5">
        <v>0</v>
      </c>
      <c r="K79" s="6">
        <v>2</v>
      </c>
      <c r="L79" s="6">
        <v>3</v>
      </c>
      <c r="M79" s="6">
        <v>0</v>
      </c>
      <c r="N79" s="6">
        <v>2</v>
      </c>
      <c r="O79" s="6">
        <v>0</v>
      </c>
      <c r="P79" s="6">
        <v>0</v>
      </c>
    </row>
    <row r="80" spans="1:16" ht="12.75">
      <c r="A80" s="9"/>
      <c r="B80" s="7">
        <f aca="true" t="shared" si="13" ref="B80:P80">SUM(B77:B79)</f>
        <v>285</v>
      </c>
      <c r="C80" s="7">
        <f t="shared" si="13"/>
        <v>1523</v>
      </c>
      <c r="D80" s="7">
        <f t="shared" si="13"/>
        <v>107</v>
      </c>
      <c r="E80" s="7">
        <f t="shared" si="13"/>
        <v>22</v>
      </c>
      <c r="F80" s="7">
        <f t="shared" si="13"/>
        <v>1937</v>
      </c>
      <c r="G80" s="7">
        <f t="shared" si="13"/>
        <v>15</v>
      </c>
      <c r="H80" s="7">
        <f t="shared" si="13"/>
        <v>107</v>
      </c>
      <c r="I80" s="7">
        <f t="shared" si="13"/>
        <v>0</v>
      </c>
      <c r="J80" s="7">
        <f t="shared" si="13"/>
        <v>0</v>
      </c>
      <c r="K80" s="8">
        <f t="shared" si="13"/>
        <v>16</v>
      </c>
      <c r="L80" s="8">
        <f t="shared" si="13"/>
        <v>4</v>
      </c>
      <c r="M80" s="8">
        <f t="shared" si="13"/>
        <v>0</v>
      </c>
      <c r="N80" s="8">
        <f t="shared" si="13"/>
        <v>2</v>
      </c>
      <c r="O80" s="8">
        <f t="shared" si="13"/>
        <v>0</v>
      </c>
      <c r="P80" s="8">
        <f t="shared" si="13"/>
        <v>0</v>
      </c>
    </row>
    <row r="81" spans="1:16" ht="12.75">
      <c r="A81" s="77" t="s">
        <v>36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</row>
    <row r="82" spans="1:16" ht="12.75">
      <c r="A82" s="9" t="s">
        <v>32</v>
      </c>
      <c r="B82" s="5">
        <v>196</v>
      </c>
      <c r="C82" s="5">
        <v>184</v>
      </c>
      <c r="D82" s="5">
        <v>152</v>
      </c>
      <c r="E82" s="5">
        <v>23</v>
      </c>
      <c r="F82" s="5">
        <v>555</v>
      </c>
      <c r="G82" s="5">
        <v>29</v>
      </c>
      <c r="H82" s="5">
        <v>20</v>
      </c>
      <c r="I82" s="5">
        <v>0</v>
      </c>
      <c r="J82" s="5">
        <v>0</v>
      </c>
      <c r="K82" s="6">
        <v>2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16" ht="12.75">
      <c r="A83" s="9" t="s">
        <v>17</v>
      </c>
      <c r="B83" s="5">
        <v>251</v>
      </c>
      <c r="C83" s="5">
        <v>423</v>
      </c>
      <c r="D83" s="5">
        <v>111</v>
      </c>
      <c r="E83" s="5">
        <v>27</v>
      </c>
      <c r="F83" s="5">
        <v>812</v>
      </c>
      <c r="G83" s="5">
        <v>14</v>
      </c>
      <c r="H83" s="5">
        <v>23</v>
      </c>
      <c r="I83" s="5">
        <v>198</v>
      </c>
      <c r="J83" s="5">
        <v>0</v>
      </c>
      <c r="K83" s="6">
        <v>6</v>
      </c>
      <c r="L83" s="6">
        <v>7</v>
      </c>
      <c r="M83" s="6">
        <v>0</v>
      </c>
      <c r="N83" s="6">
        <v>1</v>
      </c>
      <c r="O83" s="6">
        <v>0</v>
      </c>
      <c r="P83" s="6">
        <v>0</v>
      </c>
    </row>
    <row r="84" spans="1:16" ht="12.75">
      <c r="A84" s="9" t="s">
        <v>18</v>
      </c>
      <c r="B84" s="5">
        <v>853</v>
      </c>
      <c r="C84" s="5">
        <v>2711</v>
      </c>
      <c r="D84" s="5">
        <v>387</v>
      </c>
      <c r="E84" s="5">
        <v>85</v>
      </c>
      <c r="F84" s="5">
        <v>4036</v>
      </c>
      <c r="G84" s="5">
        <v>95</v>
      </c>
      <c r="H84" s="5">
        <v>52</v>
      </c>
      <c r="I84" s="5">
        <v>0</v>
      </c>
      <c r="J84" s="5">
        <v>0</v>
      </c>
      <c r="K84" s="6">
        <v>33</v>
      </c>
      <c r="L84" s="6">
        <v>3</v>
      </c>
      <c r="M84" s="6">
        <v>0</v>
      </c>
      <c r="N84" s="6">
        <v>0</v>
      </c>
      <c r="O84" s="6">
        <v>0</v>
      </c>
      <c r="P84" s="6">
        <v>0</v>
      </c>
    </row>
    <row r="85" spans="1:16" ht="12.75">
      <c r="A85" s="9" t="s">
        <v>19</v>
      </c>
      <c r="B85" s="5">
        <v>782</v>
      </c>
      <c r="C85" s="5">
        <v>1993</v>
      </c>
      <c r="D85" s="5">
        <v>348</v>
      </c>
      <c r="E85" s="5">
        <v>116</v>
      </c>
      <c r="F85" s="5">
        <v>3239</v>
      </c>
      <c r="G85" s="5">
        <v>36</v>
      </c>
      <c r="H85" s="5">
        <v>103</v>
      </c>
      <c r="I85" s="5">
        <v>0</v>
      </c>
      <c r="J85" s="5">
        <v>0</v>
      </c>
      <c r="K85" s="6">
        <v>27</v>
      </c>
      <c r="L85" s="6">
        <v>4</v>
      </c>
      <c r="M85" s="6">
        <v>1</v>
      </c>
      <c r="N85" s="6">
        <v>1</v>
      </c>
      <c r="O85" s="6">
        <v>0</v>
      </c>
      <c r="P85" s="6">
        <v>0</v>
      </c>
    </row>
    <row r="86" spans="1:16" ht="12.75">
      <c r="A86" s="9" t="s">
        <v>20</v>
      </c>
      <c r="B86" s="5">
        <v>126</v>
      </c>
      <c r="C86" s="5">
        <v>351</v>
      </c>
      <c r="D86" s="5">
        <v>115</v>
      </c>
      <c r="E86" s="5">
        <v>26</v>
      </c>
      <c r="F86" s="5">
        <v>618</v>
      </c>
      <c r="G86" s="5">
        <v>2</v>
      </c>
      <c r="H86" s="5">
        <v>61</v>
      </c>
      <c r="I86" s="5">
        <v>155</v>
      </c>
      <c r="J86" s="5">
        <v>0</v>
      </c>
      <c r="K86" s="6">
        <v>0</v>
      </c>
      <c r="L86" s="6">
        <v>13</v>
      </c>
      <c r="M86" s="6">
        <v>0</v>
      </c>
      <c r="N86" s="6">
        <v>14</v>
      </c>
      <c r="O86" s="6">
        <v>0</v>
      </c>
      <c r="P86" s="6">
        <v>0</v>
      </c>
    </row>
    <row r="87" spans="1:16" ht="12.75">
      <c r="A87" s="9" t="s">
        <v>21</v>
      </c>
      <c r="B87" s="5">
        <v>32</v>
      </c>
      <c r="C87" s="5">
        <v>234</v>
      </c>
      <c r="D87" s="5">
        <v>100</v>
      </c>
      <c r="E87" s="5">
        <v>59</v>
      </c>
      <c r="F87" s="5">
        <v>425</v>
      </c>
      <c r="G87" s="5">
        <v>0</v>
      </c>
      <c r="H87" s="5">
        <v>13</v>
      </c>
      <c r="I87" s="5">
        <v>50</v>
      </c>
      <c r="J87" s="5">
        <v>1</v>
      </c>
      <c r="K87" s="6">
        <v>19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ht="12.75">
      <c r="A88" s="9"/>
      <c r="B88" s="7">
        <f aca="true" t="shared" si="14" ref="B88:P88">SUM(B82:B87)</f>
        <v>2240</v>
      </c>
      <c r="C88" s="7">
        <f t="shared" si="14"/>
        <v>5896</v>
      </c>
      <c r="D88" s="7">
        <f t="shared" si="14"/>
        <v>1213</v>
      </c>
      <c r="E88" s="7">
        <f t="shared" si="14"/>
        <v>336</v>
      </c>
      <c r="F88" s="7">
        <f t="shared" si="14"/>
        <v>9685</v>
      </c>
      <c r="G88" s="7">
        <f t="shared" si="14"/>
        <v>176</v>
      </c>
      <c r="H88" s="7">
        <f t="shared" si="14"/>
        <v>272</v>
      </c>
      <c r="I88" s="7">
        <f t="shared" si="14"/>
        <v>403</v>
      </c>
      <c r="J88" s="7">
        <f t="shared" si="14"/>
        <v>1</v>
      </c>
      <c r="K88" s="8">
        <f t="shared" si="14"/>
        <v>87</v>
      </c>
      <c r="L88" s="8">
        <f t="shared" si="14"/>
        <v>27</v>
      </c>
      <c r="M88" s="8">
        <f t="shared" si="14"/>
        <v>1</v>
      </c>
      <c r="N88" s="8">
        <f t="shared" si="14"/>
        <v>16</v>
      </c>
      <c r="O88" s="8">
        <f t="shared" si="14"/>
        <v>0</v>
      </c>
      <c r="P88" s="8">
        <f t="shared" si="14"/>
        <v>0</v>
      </c>
    </row>
    <row r="89" spans="1:16" ht="12.75">
      <c r="A89" s="77" t="s">
        <v>37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ht="12.75">
      <c r="A90" s="9" t="s">
        <v>32</v>
      </c>
      <c r="B90" s="5">
        <v>494</v>
      </c>
      <c r="C90" s="5">
        <v>901</v>
      </c>
      <c r="D90" s="5">
        <v>52</v>
      </c>
      <c r="E90" s="5">
        <v>18</v>
      </c>
      <c r="F90" s="5">
        <v>1465</v>
      </c>
      <c r="G90" s="5">
        <v>63</v>
      </c>
      <c r="H90" s="5">
        <v>163</v>
      </c>
      <c r="I90" s="5">
        <v>5</v>
      </c>
      <c r="J90" s="5">
        <v>0</v>
      </c>
      <c r="K90" s="6">
        <v>4</v>
      </c>
      <c r="L90" s="6">
        <v>1</v>
      </c>
      <c r="M90" s="6">
        <v>3</v>
      </c>
      <c r="N90" s="6">
        <v>0</v>
      </c>
      <c r="O90" s="6">
        <v>0</v>
      </c>
      <c r="P90" s="6">
        <v>0</v>
      </c>
    </row>
    <row r="91" spans="1:16" ht="12.75">
      <c r="A91" s="9" t="s">
        <v>17</v>
      </c>
      <c r="B91" s="5">
        <v>15</v>
      </c>
      <c r="C91" s="5">
        <v>176</v>
      </c>
      <c r="D91" s="5">
        <v>35</v>
      </c>
      <c r="E91" s="5">
        <v>30</v>
      </c>
      <c r="F91" s="5">
        <v>256</v>
      </c>
      <c r="G91" s="5">
        <v>37</v>
      </c>
      <c r="H91" s="5">
        <v>37</v>
      </c>
      <c r="I91" s="5">
        <v>0</v>
      </c>
      <c r="J91" s="5">
        <v>0</v>
      </c>
      <c r="K91" s="6">
        <v>2</v>
      </c>
      <c r="L91" s="6">
        <v>5</v>
      </c>
      <c r="M91" s="6">
        <v>0</v>
      </c>
      <c r="N91" s="6">
        <v>3</v>
      </c>
      <c r="O91" s="6">
        <v>5</v>
      </c>
      <c r="P91" s="6">
        <v>6</v>
      </c>
    </row>
    <row r="92" spans="1:16" ht="12.75">
      <c r="A92" s="9" t="s">
        <v>19</v>
      </c>
      <c r="B92" s="5">
        <v>0</v>
      </c>
      <c r="C92" s="5">
        <v>0</v>
      </c>
      <c r="D92" s="5">
        <v>0</v>
      </c>
      <c r="E92" s="5">
        <v>95</v>
      </c>
      <c r="F92" s="5">
        <v>95</v>
      </c>
      <c r="G92" s="5">
        <v>9</v>
      </c>
      <c r="H92" s="5">
        <v>0</v>
      </c>
      <c r="I92" s="5">
        <v>0</v>
      </c>
      <c r="J92" s="5">
        <v>0</v>
      </c>
      <c r="K92" s="6">
        <v>1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</row>
    <row r="93" spans="1:16" ht="12.75">
      <c r="A93" s="9" t="s">
        <v>21</v>
      </c>
      <c r="B93" s="5">
        <v>0</v>
      </c>
      <c r="C93" s="5">
        <v>7</v>
      </c>
      <c r="D93" s="5">
        <v>6</v>
      </c>
      <c r="E93" s="5">
        <v>37</v>
      </c>
      <c r="F93" s="5">
        <v>50</v>
      </c>
      <c r="G93" s="5">
        <v>0</v>
      </c>
      <c r="H93" s="5">
        <v>1</v>
      </c>
      <c r="I93" s="5">
        <v>5</v>
      </c>
      <c r="J93" s="5">
        <v>1</v>
      </c>
      <c r="K93" s="6">
        <v>1</v>
      </c>
      <c r="L93" s="6">
        <v>0</v>
      </c>
      <c r="M93" s="6">
        <v>0</v>
      </c>
      <c r="N93" s="6">
        <v>0</v>
      </c>
      <c r="O93" s="6">
        <v>23</v>
      </c>
      <c r="P93" s="6">
        <v>5</v>
      </c>
    </row>
    <row r="94" spans="1:16" ht="12.75">
      <c r="A94" s="9"/>
      <c r="B94" s="7">
        <f aca="true" t="shared" si="15" ref="B94:P94">SUM(B90:B93)</f>
        <v>509</v>
      </c>
      <c r="C94" s="7">
        <f t="shared" si="15"/>
        <v>1084</v>
      </c>
      <c r="D94" s="7">
        <f t="shared" si="15"/>
        <v>93</v>
      </c>
      <c r="E94" s="7">
        <f t="shared" si="15"/>
        <v>180</v>
      </c>
      <c r="F94" s="7">
        <f t="shared" si="15"/>
        <v>1866</v>
      </c>
      <c r="G94" s="7">
        <f t="shared" si="15"/>
        <v>109</v>
      </c>
      <c r="H94" s="7">
        <f t="shared" si="15"/>
        <v>201</v>
      </c>
      <c r="I94" s="7">
        <f t="shared" si="15"/>
        <v>10</v>
      </c>
      <c r="J94" s="7">
        <f t="shared" si="15"/>
        <v>1</v>
      </c>
      <c r="K94" s="8">
        <f t="shared" si="15"/>
        <v>8</v>
      </c>
      <c r="L94" s="8">
        <f t="shared" si="15"/>
        <v>6</v>
      </c>
      <c r="M94" s="8">
        <f t="shared" si="15"/>
        <v>3</v>
      </c>
      <c r="N94" s="8">
        <f t="shared" si="15"/>
        <v>3</v>
      </c>
      <c r="O94" s="8">
        <f t="shared" si="15"/>
        <v>28</v>
      </c>
      <c r="P94" s="8">
        <f t="shared" si="15"/>
        <v>11</v>
      </c>
    </row>
    <row r="95" spans="1:16" ht="12.75">
      <c r="A95" s="77" t="s">
        <v>38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</row>
    <row r="96" spans="1:16" ht="12.75">
      <c r="A96" s="9" t="s">
        <v>32</v>
      </c>
      <c r="B96" s="5">
        <v>0</v>
      </c>
      <c r="C96" s="5">
        <v>298</v>
      </c>
      <c r="D96" s="5">
        <v>55</v>
      </c>
      <c r="E96" s="5">
        <v>33</v>
      </c>
      <c r="F96" s="5">
        <v>386</v>
      </c>
      <c r="G96" s="5">
        <v>68</v>
      </c>
      <c r="H96" s="5">
        <v>5</v>
      </c>
      <c r="I96" s="5">
        <v>1</v>
      </c>
      <c r="J96" s="5">
        <v>1</v>
      </c>
      <c r="K96" s="6">
        <v>4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</row>
    <row r="97" spans="1:16" ht="12.75">
      <c r="A97" s="9"/>
      <c r="B97" s="7">
        <f aca="true" t="shared" si="16" ref="B97:P97">SUM(B96)</f>
        <v>0</v>
      </c>
      <c r="C97" s="7">
        <f t="shared" si="16"/>
        <v>298</v>
      </c>
      <c r="D97" s="7">
        <f t="shared" si="16"/>
        <v>55</v>
      </c>
      <c r="E97" s="7">
        <f t="shared" si="16"/>
        <v>33</v>
      </c>
      <c r="F97" s="7">
        <f t="shared" si="16"/>
        <v>386</v>
      </c>
      <c r="G97" s="7">
        <f t="shared" si="16"/>
        <v>68</v>
      </c>
      <c r="H97" s="7">
        <f t="shared" si="16"/>
        <v>5</v>
      </c>
      <c r="I97" s="7">
        <f t="shared" si="16"/>
        <v>1</v>
      </c>
      <c r="J97" s="7">
        <f t="shared" si="16"/>
        <v>1</v>
      </c>
      <c r="K97" s="8">
        <f t="shared" si="16"/>
        <v>4</v>
      </c>
      <c r="L97" s="8">
        <f t="shared" si="16"/>
        <v>0</v>
      </c>
      <c r="M97" s="8">
        <f t="shared" si="16"/>
        <v>0</v>
      </c>
      <c r="N97" s="8">
        <f t="shared" si="16"/>
        <v>1</v>
      </c>
      <c r="O97" s="8">
        <f t="shared" si="16"/>
        <v>0</v>
      </c>
      <c r="P97" s="8">
        <f t="shared" si="16"/>
        <v>0</v>
      </c>
    </row>
    <row r="98" spans="1:16" ht="12.75">
      <c r="A98" s="77" t="s">
        <v>39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ht="12.75">
      <c r="A99" s="9" t="s">
        <v>17</v>
      </c>
      <c r="B99" s="5">
        <v>25</v>
      </c>
      <c r="C99" s="5">
        <v>83</v>
      </c>
      <c r="D99" s="5">
        <v>16</v>
      </c>
      <c r="E99" s="5">
        <v>29</v>
      </c>
      <c r="F99" s="5">
        <v>153</v>
      </c>
      <c r="G99" s="5">
        <v>3</v>
      </c>
      <c r="H99" s="5">
        <v>8</v>
      </c>
      <c r="I99" s="5">
        <v>58</v>
      </c>
      <c r="J99" s="5">
        <v>3</v>
      </c>
      <c r="K99" s="6">
        <v>5</v>
      </c>
      <c r="L99" s="6">
        <v>1</v>
      </c>
      <c r="M99" s="6">
        <v>0</v>
      </c>
      <c r="N99" s="6">
        <v>4</v>
      </c>
      <c r="O99" s="6">
        <v>0</v>
      </c>
      <c r="P99" s="6">
        <v>0</v>
      </c>
    </row>
    <row r="100" spans="1:16" ht="12.75">
      <c r="A100" s="9" t="s">
        <v>18</v>
      </c>
      <c r="B100" s="5">
        <v>483</v>
      </c>
      <c r="C100" s="5">
        <v>638</v>
      </c>
      <c r="D100" s="5">
        <v>70</v>
      </c>
      <c r="E100" s="5">
        <v>16</v>
      </c>
      <c r="F100" s="5">
        <v>1207</v>
      </c>
      <c r="G100" s="5">
        <v>131</v>
      </c>
      <c r="H100" s="5">
        <v>69</v>
      </c>
      <c r="I100" s="5">
        <v>0</v>
      </c>
      <c r="J100" s="5">
        <v>0</v>
      </c>
      <c r="K100" s="6">
        <v>3</v>
      </c>
      <c r="L100" s="6">
        <v>1</v>
      </c>
      <c r="M100" s="6">
        <v>0</v>
      </c>
      <c r="N100" s="6">
        <v>0</v>
      </c>
      <c r="O100" s="6">
        <v>0</v>
      </c>
      <c r="P100" s="6">
        <v>1</v>
      </c>
    </row>
    <row r="101" spans="1:16" ht="12.75">
      <c r="A101" s="9" t="s">
        <v>19</v>
      </c>
      <c r="B101" s="5">
        <v>665</v>
      </c>
      <c r="C101" s="5">
        <v>883</v>
      </c>
      <c r="D101" s="5">
        <v>129</v>
      </c>
      <c r="E101" s="5">
        <v>78</v>
      </c>
      <c r="F101" s="5">
        <v>1755</v>
      </c>
      <c r="G101" s="5">
        <v>224</v>
      </c>
      <c r="H101" s="5">
        <v>91</v>
      </c>
      <c r="I101" s="5">
        <v>32</v>
      </c>
      <c r="J101" s="5">
        <v>0</v>
      </c>
      <c r="K101" s="6">
        <v>14</v>
      </c>
      <c r="L101" s="6">
        <v>2</v>
      </c>
      <c r="M101" s="6">
        <v>0</v>
      </c>
      <c r="N101" s="6">
        <v>1</v>
      </c>
      <c r="O101" s="6">
        <v>0</v>
      </c>
      <c r="P101" s="6">
        <v>0</v>
      </c>
    </row>
    <row r="102" spans="1:16" ht="12.75">
      <c r="A102" s="9" t="s">
        <v>20</v>
      </c>
      <c r="B102" s="5">
        <v>254</v>
      </c>
      <c r="C102" s="5">
        <v>255</v>
      </c>
      <c r="D102" s="5">
        <v>50</v>
      </c>
      <c r="E102" s="5">
        <v>19</v>
      </c>
      <c r="F102" s="5">
        <v>578</v>
      </c>
      <c r="G102" s="5">
        <v>34</v>
      </c>
      <c r="H102" s="5">
        <v>22</v>
      </c>
      <c r="I102" s="5">
        <v>152</v>
      </c>
      <c r="J102" s="5">
        <v>0</v>
      </c>
      <c r="K102" s="6">
        <v>2</v>
      </c>
      <c r="L102" s="6">
        <v>3</v>
      </c>
      <c r="M102" s="6">
        <v>0</v>
      </c>
      <c r="N102" s="6">
        <v>1</v>
      </c>
      <c r="O102" s="6">
        <v>0</v>
      </c>
      <c r="P102" s="6">
        <v>0</v>
      </c>
    </row>
    <row r="103" spans="1:16" ht="12.75">
      <c r="A103" s="9" t="s">
        <v>21</v>
      </c>
      <c r="B103" s="5">
        <v>43</v>
      </c>
      <c r="C103" s="5">
        <v>172</v>
      </c>
      <c r="D103" s="5">
        <v>26</v>
      </c>
      <c r="E103" s="5">
        <v>32</v>
      </c>
      <c r="F103" s="5">
        <v>273</v>
      </c>
      <c r="G103" s="5">
        <v>24</v>
      </c>
      <c r="H103" s="5">
        <v>13</v>
      </c>
      <c r="I103" s="5">
        <v>12</v>
      </c>
      <c r="J103" s="5">
        <v>0</v>
      </c>
      <c r="K103" s="6">
        <v>3</v>
      </c>
      <c r="L103" s="6">
        <v>2</v>
      </c>
      <c r="M103" s="6">
        <v>0</v>
      </c>
      <c r="N103" s="6">
        <v>2</v>
      </c>
      <c r="O103" s="6">
        <v>2</v>
      </c>
      <c r="P103" s="6">
        <v>4</v>
      </c>
    </row>
    <row r="104" spans="1:16" ht="13.5" thickBot="1">
      <c r="A104" s="11"/>
      <c r="B104" s="7">
        <f aca="true" t="shared" si="17" ref="B104:P104">SUM(B99:B103)</f>
        <v>1470</v>
      </c>
      <c r="C104" s="7">
        <f t="shared" si="17"/>
        <v>2031</v>
      </c>
      <c r="D104" s="7">
        <f t="shared" si="17"/>
        <v>291</v>
      </c>
      <c r="E104" s="7">
        <f t="shared" si="17"/>
        <v>174</v>
      </c>
      <c r="F104" s="7">
        <f t="shared" si="17"/>
        <v>3966</v>
      </c>
      <c r="G104" s="7">
        <f t="shared" si="17"/>
        <v>416</v>
      </c>
      <c r="H104" s="7">
        <f t="shared" si="17"/>
        <v>203</v>
      </c>
      <c r="I104" s="7">
        <f t="shared" si="17"/>
        <v>254</v>
      </c>
      <c r="J104" s="7">
        <f t="shared" si="17"/>
        <v>3</v>
      </c>
      <c r="K104" s="8">
        <f t="shared" si="17"/>
        <v>27</v>
      </c>
      <c r="L104" s="8">
        <f t="shared" si="17"/>
        <v>9</v>
      </c>
      <c r="M104" s="8">
        <f t="shared" si="17"/>
        <v>0</v>
      </c>
      <c r="N104" s="8">
        <f t="shared" si="17"/>
        <v>8</v>
      </c>
      <c r="O104" s="8">
        <f t="shared" si="17"/>
        <v>2</v>
      </c>
      <c r="P104" s="8">
        <f t="shared" si="17"/>
        <v>5</v>
      </c>
    </row>
    <row r="105" spans="1:16" ht="69" thickBot="1" thickTop="1">
      <c r="A105" s="11"/>
      <c r="B105" s="2" t="s">
        <v>1</v>
      </c>
      <c r="C105" s="2" t="s">
        <v>2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3" t="s">
        <v>10</v>
      </c>
      <c r="L105" s="3" t="s">
        <v>11</v>
      </c>
      <c r="M105" s="3" t="s">
        <v>12</v>
      </c>
      <c r="N105" s="3" t="s">
        <v>13</v>
      </c>
      <c r="O105" s="3" t="s">
        <v>14</v>
      </c>
      <c r="P105" s="3" t="s">
        <v>15</v>
      </c>
    </row>
    <row r="106" spans="1:16" ht="13.5" thickTop="1">
      <c r="A106" s="12" t="s">
        <v>40</v>
      </c>
      <c r="B106" s="12">
        <f aca="true" t="shared" si="18" ref="B106:P106">B104+B97+B88+B80+B75+B68+B59+B56+B50+B45+B39+B32+B26+B20+B14+B8+B94+B62</f>
        <v>18430</v>
      </c>
      <c r="C106" s="12">
        <f t="shared" si="18"/>
        <v>41881</v>
      </c>
      <c r="D106" s="12">
        <f t="shared" si="18"/>
        <v>8836</v>
      </c>
      <c r="E106" s="12">
        <f t="shared" si="18"/>
        <v>4745</v>
      </c>
      <c r="F106" s="12">
        <f t="shared" si="18"/>
        <v>73892</v>
      </c>
      <c r="G106" s="12">
        <f t="shared" si="18"/>
        <v>4989</v>
      </c>
      <c r="H106" s="12">
        <f t="shared" si="18"/>
        <v>3356</v>
      </c>
      <c r="I106" s="12">
        <f t="shared" si="18"/>
        <v>2301</v>
      </c>
      <c r="J106" s="12">
        <f t="shared" si="18"/>
        <v>52</v>
      </c>
      <c r="K106" s="12">
        <f t="shared" si="18"/>
        <v>565</v>
      </c>
      <c r="L106" s="12">
        <f t="shared" si="18"/>
        <v>198</v>
      </c>
      <c r="M106" s="12">
        <f t="shared" si="18"/>
        <v>16</v>
      </c>
      <c r="N106" s="12">
        <f t="shared" si="18"/>
        <v>130</v>
      </c>
      <c r="O106" s="12">
        <f t="shared" si="18"/>
        <v>100</v>
      </c>
      <c r="P106" s="12">
        <f t="shared" si="18"/>
        <v>67</v>
      </c>
    </row>
    <row r="107" spans="1:16" ht="12.75">
      <c r="A107" s="13" t="s">
        <v>32</v>
      </c>
      <c r="B107" s="14">
        <f aca="true" t="shared" si="19" ref="B107:P107">B96+B82+B70+B90+B61</f>
        <v>695</v>
      </c>
      <c r="C107" s="14">
        <f t="shared" si="19"/>
        <v>1758</v>
      </c>
      <c r="D107" s="14">
        <f t="shared" si="19"/>
        <v>281</v>
      </c>
      <c r="E107" s="14">
        <f t="shared" si="19"/>
        <v>76</v>
      </c>
      <c r="F107" s="14">
        <f t="shared" si="19"/>
        <v>2810</v>
      </c>
      <c r="G107" s="14">
        <f t="shared" si="19"/>
        <v>183</v>
      </c>
      <c r="H107" s="14">
        <f t="shared" si="19"/>
        <v>228</v>
      </c>
      <c r="I107" s="14">
        <f t="shared" si="19"/>
        <v>6</v>
      </c>
      <c r="J107" s="14">
        <f t="shared" si="19"/>
        <v>1</v>
      </c>
      <c r="K107" s="14">
        <f t="shared" si="19"/>
        <v>11</v>
      </c>
      <c r="L107" s="14">
        <f t="shared" si="19"/>
        <v>3</v>
      </c>
      <c r="M107" s="14">
        <f t="shared" si="19"/>
        <v>3</v>
      </c>
      <c r="N107" s="14">
        <f t="shared" si="19"/>
        <v>1</v>
      </c>
      <c r="O107" s="14">
        <f t="shared" si="19"/>
        <v>0</v>
      </c>
      <c r="P107" s="14">
        <f t="shared" si="19"/>
        <v>0</v>
      </c>
    </row>
    <row r="108" spans="1:16" ht="12.75">
      <c r="A108" s="13" t="s">
        <v>17</v>
      </c>
      <c r="B108" s="14">
        <f aca="true" t="shared" si="20" ref="B108:P108">B99+B83+B58+B34+B3+B91</f>
        <v>473</v>
      </c>
      <c r="C108" s="14">
        <f t="shared" si="20"/>
        <v>1151</v>
      </c>
      <c r="D108" s="14">
        <f t="shared" si="20"/>
        <v>208</v>
      </c>
      <c r="E108" s="14">
        <f t="shared" si="20"/>
        <v>124</v>
      </c>
      <c r="F108" s="14">
        <f t="shared" si="20"/>
        <v>1956</v>
      </c>
      <c r="G108" s="14">
        <f t="shared" si="20"/>
        <v>113</v>
      </c>
      <c r="H108" s="14">
        <f t="shared" si="20"/>
        <v>122</v>
      </c>
      <c r="I108" s="14">
        <f t="shared" si="20"/>
        <v>261</v>
      </c>
      <c r="J108" s="14">
        <f t="shared" si="20"/>
        <v>3</v>
      </c>
      <c r="K108" s="14">
        <f t="shared" si="20"/>
        <v>21</v>
      </c>
      <c r="L108" s="14">
        <f t="shared" si="20"/>
        <v>21</v>
      </c>
      <c r="M108" s="14">
        <f t="shared" si="20"/>
        <v>1</v>
      </c>
      <c r="N108" s="14">
        <f t="shared" si="20"/>
        <v>13</v>
      </c>
      <c r="O108" s="14">
        <f t="shared" si="20"/>
        <v>5</v>
      </c>
      <c r="P108" s="14">
        <f t="shared" si="20"/>
        <v>6</v>
      </c>
    </row>
    <row r="109" spans="1:16" ht="12.75">
      <c r="A109" s="13" t="s">
        <v>18</v>
      </c>
      <c r="B109" s="14">
        <f aca="true" t="shared" si="21" ref="B109:P109">B100+B84+B77+B71+B64+B52+B47+B41+B35+B28+B22+B16+B10+B4</f>
        <v>8345</v>
      </c>
      <c r="C109" s="14">
        <f t="shared" si="21"/>
        <v>15057</v>
      </c>
      <c r="D109" s="14">
        <f t="shared" si="21"/>
        <v>3119</v>
      </c>
      <c r="E109" s="14">
        <f t="shared" si="21"/>
        <v>1180</v>
      </c>
      <c r="F109" s="14">
        <f t="shared" si="21"/>
        <v>27701</v>
      </c>
      <c r="G109" s="14">
        <f t="shared" si="21"/>
        <v>2063</v>
      </c>
      <c r="H109" s="14">
        <f t="shared" si="21"/>
        <v>1208</v>
      </c>
      <c r="I109" s="14">
        <f t="shared" si="21"/>
        <v>11</v>
      </c>
      <c r="J109" s="14">
        <f t="shared" si="21"/>
        <v>0</v>
      </c>
      <c r="K109" s="14">
        <f t="shared" si="21"/>
        <v>143</v>
      </c>
      <c r="L109" s="14">
        <f t="shared" si="21"/>
        <v>9</v>
      </c>
      <c r="M109" s="14">
        <f t="shared" si="21"/>
        <v>0</v>
      </c>
      <c r="N109" s="14">
        <f t="shared" si="21"/>
        <v>4</v>
      </c>
      <c r="O109" s="14">
        <f t="shared" si="21"/>
        <v>0</v>
      </c>
      <c r="P109" s="14">
        <f t="shared" si="21"/>
        <v>5</v>
      </c>
    </row>
    <row r="110" spans="1:16" ht="12.75">
      <c r="A110" s="13" t="s">
        <v>19</v>
      </c>
      <c r="B110" s="14">
        <f aca="true" t="shared" si="22" ref="B110:P110">B101+B85+B78+B72+B65+B53+B48+B42+B36+B29+B23+B17+B11+B5+B92</f>
        <v>6369</v>
      </c>
      <c r="C110" s="14">
        <f t="shared" si="22"/>
        <v>16690</v>
      </c>
      <c r="D110" s="14">
        <f t="shared" si="22"/>
        <v>3252</v>
      </c>
      <c r="E110" s="14">
        <f t="shared" si="22"/>
        <v>1702</v>
      </c>
      <c r="F110" s="14">
        <f t="shared" si="22"/>
        <v>28013</v>
      </c>
      <c r="G110" s="14">
        <f t="shared" si="22"/>
        <v>1965</v>
      </c>
      <c r="H110" s="14">
        <f t="shared" si="22"/>
        <v>1281</v>
      </c>
      <c r="I110" s="14">
        <f t="shared" si="22"/>
        <v>116</v>
      </c>
      <c r="J110" s="14">
        <f t="shared" si="22"/>
        <v>0</v>
      </c>
      <c r="K110" s="14">
        <f t="shared" si="22"/>
        <v>233</v>
      </c>
      <c r="L110" s="14">
        <f t="shared" si="22"/>
        <v>34</v>
      </c>
      <c r="M110" s="14">
        <f t="shared" si="22"/>
        <v>7</v>
      </c>
      <c r="N110" s="14">
        <f t="shared" si="22"/>
        <v>23</v>
      </c>
      <c r="O110" s="14">
        <f t="shared" si="22"/>
        <v>0</v>
      </c>
      <c r="P110" s="14">
        <f t="shared" si="22"/>
        <v>7</v>
      </c>
    </row>
    <row r="111" spans="1:16" ht="12.75">
      <c r="A111" s="13" t="s">
        <v>20</v>
      </c>
      <c r="B111" s="14">
        <f aca="true" t="shared" si="23" ref="B111:P111">B102+B86+B79+B73+B66+B54+B49+B43+B37+B30+B24+B18+B12+B6</f>
        <v>2036</v>
      </c>
      <c r="C111" s="14">
        <f t="shared" si="23"/>
        <v>5452</v>
      </c>
      <c r="D111" s="14">
        <f t="shared" si="23"/>
        <v>1411</v>
      </c>
      <c r="E111" s="14">
        <f t="shared" si="23"/>
        <v>997</v>
      </c>
      <c r="F111" s="14">
        <f t="shared" si="23"/>
        <v>9896</v>
      </c>
      <c r="G111" s="14">
        <f t="shared" si="23"/>
        <v>487</v>
      </c>
      <c r="H111" s="14">
        <f t="shared" si="23"/>
        <v>420</v>
      </c>
      <c r="I111" s="14">
        <f t="shared" si="23"/>
        <v>1722</v>
      </c>
      <c r="J111" s="14">
        <f t="shared" si="23"/>
        <v>36</v>
      </c>
      <c r="K111" s="14">
        <f t="shared" si="23"/>
        <v>90</v>
      </c>
      <c r="L111" s="14">
        <f t="shared" si="23"/>
        <v>92</v>
      </c>
      <c r="M111" s="14">
        <f t="shared" si="23"/>
        <v>3</v>
      </c>
      <c r="N111" s="14">
        <f t="shared" si="23"/>
        <v>60</v>
      </c>
      <c r="O111" s="14">
        <f t="shared" si="23"/>
        <v>0</v>
      </c>
      <c r="P111" s="14">
        <f t="shared" si="23"/>
        <v>9</v>
      </c>
    </row>
    <row r="112" spans="1:16" ht="12.75">
      <c r="A112" s="13" t="s">
        <v>21</v>
      </c>
      <c r="B112" s="14">
        <f aca="true" t="shared" si="24" ref="B112:P112">B103+B87+B74+B67+B55+B44+B38+B31+B25+B19+B13+B7+B93</f>
        <v>512</v>
      </c>
      <c r="C112" s="14">
        <f t="shared" si="24"/>
        <v>1773</v>
      </c>
      <c r="D112" s="14">
        <f t="shared" si="24"/>
        <v>565</v>
      </c>
      <c r="E112" s="14">
        <f t="shared" si="24"/>
        <v>666</v>
      </c>
      <c r="F112" s="14">
        <f t="shared" si="24"/>
        <v>3516</v>
      </c>
      <c r="G112" s="14">
        <f t="shared" si="24"/>
        <v>178</v>
      </c>
      <c r="H112" s="14">
        <f t="shared" si="24"/>
        <v>97</v>
      </c>
      <c r="I112" s="14">
        <f t="shared" si="24"/>
        <v>185</v>
      </c>
      <c r="J112" s="14">
        <f t="shared" si="24"/>
        <v>12</v>
      </c>
      <c r="K112" s="14">
        <f t="shared" si="24"/>
        <v>67</v>
      </c>
      <c r="L112" s="14">
        <f t="shared" si="24"/>
        <v>39</v>
      </c>
      <c r="M112" s="14">
        <f t="shared" si="24"/>
        <v>2</v>
      </c>
      <c r="N112" s="14">
        <f t="shared" si="24"/>
        <v>29</v>
      </c>
      <c r="O112" s="14">
        <f t="shared" si="24"/>
        <v>95</v>
      </c>
      <c r="P112" s="14">
        <f t="shared" si="24"/>
        <v>40</v>
      </c>
    </row>
    <row r="113" spans="1:16" ht="12.75">
      <c r="A113" s="12" t="s">
        <v>40</v>
      </c>
      <c r="B113" s="12">
        <f aca="true" t="shared" si="25" ref="B113:P113">SUM(B107:B112)</f>
        <v>18430</v>
      </c>
      <c r="C113" s="12">
        <f t="shared" si="25"/>
        <v>41881</v>
      </c>
      <c r="D113" s="12">
        <f t="shared" si="25"/>
        <v>8836</v>
      </c>
      <c r="E113" s="12">
        <f t="shared" si="25"/>
        <v>4745</v>
      </c>
      <c r="F113" s="12">
        <f t="shared" si="25"/>
        <v>73892</v>
      </c>
      <c r="G113" s="12">
        <f t="shared" si="25"/>
        <v>4989</v>
      </c>
      <c r="H113" s="12">
        <f t="shared" si="25"/>
        <v>3356</v>
      </c>
      <c r="I113" s="12">
        <f t="shared" si="25"/>
        <v>2301</v>
      </c>
      <c r="J113" s="12">
        <f t="shared" si="25"/>
        <v>52</v>
      </c>
      <c r="K113" s="12">
        <f t="shared" si="25"/>
        <v>565</v>
      </c>
      <c r="L113" s="12">
        <f t="shared" si="25"/>
        <v>198</v>
      </c>
      <c r="M113" s="12">
        <f t="shared" si="25"/>
        <v>16</v>
      </c>
      <c r="N113" s="12">
        <f t="shared" si="25"/>
        <v>130</v>
      </c>
      <c r="O113" s="12">
        <f t="shared" si="25"/>
        <v>100</v>
      </c>
      <c r="P113" s="12">
        <f t="shared" si="25"/>
        <v>67</v>
      </c>
    </row>
  </sheetData>
  <sheetProtection/>
  <mergeCells count="18">
    <mergeCell ref="A95:P95"/>
    <mergeCell ref="A98:P98"/>
    <mergeCell ref="A69:P69"/>
    <mergeCell ref="A76:P76"/>
    <mergeCell ref="A81:P81"/>
    <mergeCell ref="A89:P89"/>
    <mergeCell ref="A40:P40"/>
    <mergeCell ref="A46:P46"/>
    <mergeCell ref="A51:P51"/>
    <mergeCell ref="A57:P57"/>
    <mergeCell ref="A60:P60"/>
    <mergeCell ref="A63:P63"/>
    <mergeCell ref="A2:P2"/>
    <mergeCell ref="A9:P9"/>
    <mergeCell ref="A15:P15"/>
    <mergeCell ref="A21:P21"/>
    <mergeCell ref="A27:P27"/>
    <mergeCell ref="A33:P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A1" sqref="A1:N25"/>
    </sheetView>
  </sheetViews>
  <sheetFormatPr defaultColWidth="9.140625" defaultRowHeight="12.75"/>
  <sheetData>
    <row r="1" ht="12.75">
      <c r="B1" s="15"/>
    </row>
    <row r="2" spans="2:5" ht="15">
      <c r="B2" s="16"/>
      <c r="C2" s="78" t="s">
        <v>41</v>
      </c>
      <c r="D2" s="78"/>
      <c r="E2" s="78"/>
    </row>
    <row r="3" spans="2:5" ht="15">
      <c r="B3" s="17"/>
      <c r="C3" s="18" t="s">
        <v>42</v>
      </c>
      <c r="D3" s="18" t="s">
        <v>3</v>
      </c>
      <c r="E3" s="18" t="s">
        <v>4</v>
      </c>
    </row>
    <row r="4" spans="2:5" ht="15.75">
      <c r="B4" s="19"/>
      <c r="C4" s="20"/>
      <c r="D4" s="20"/>
      <c r="E4" s="20"/>
    </row>
    <row r="5" spans="2:5" ht="17.25">
      <c r="B5" s="21" t="s">
        <v>16</v>
      </c>
      <c r="C5" s="22">
        <v>3110</v>
      </c>
      <c r="D5" s="22">
        <v>459</v>
      </c>
      <c r="E5" s="22">
        <v>238</v>
      </c>
    </row>
    <row r="6" spans="2:5" ht="17.25">
      <c r="B6" s="21" t="s">
        <v>22</v>
      </c>
      <c r="C6" s="22">
        <v>482</v>
      </c>
      <c r="D6" s="22">
        <v>102</v>
      </c>
      <c r="E6" s="22">
        <v>47</v>
      </c>
    </row>
    <row r="7" spans="2:5" ht="17.25">
      <c r="B7" s="21" t="s">
        <v>23</v>
      </c>
      <c r="C7" s="22">
        <v>3400</v>
      </c>
      <c r="D7" s="22">
        <v>145</v>
      </c>
      <c r="E7" s="22">
        <v>87</v>
      </c>
    </row>
    <row r="8" spans="2:5" ht="17.25">
      <c r="B8" s="21" t="s">
        <v>24</v>
      </c>
      <c r="C8" s="22">
        <v>9575</v>
      </c>
      <c r="D8" s="22">
        <v>1835</v>
      </c>
      <c r="E8" s="22">
        <v>657</v>
      </c>
    </row>
    <row r="9" spans="2:5" ht="17.25">
      <c r="B9" s="21" t="s">
        <v>25</v>
      </c>
      <c r="C9" s="22">
        <v>2648</v>
      </c>
      <c r="D9" s="22">
        <v>373</v>
      </c>
      <c r="E9" s="22">
        <v>281</v>
      </c>
    </row>
    <row r="10" spans="2:5" ht="17.25">
      <c r="B10" s="21" t="s">
        <v>26</v>
      </c>
      <c r="C10" s="22">
        <v>24</v>
      </c>
      <c r="D10" s="22">
        <v>24</v>
      </c>
      <c r="E10" s="22">
        <v>37</v>
      </c>
    </row>
    <row r="11" spans="2:5" ht="17.25">
      <c r="B11" s="21" t="s">
        <v>27</v>
      </c>
      <c r="C11" s="22">
        <v>3065</v>
      </c>
      <c r="D11" s="22">
        <v>1417</v>
      </c>
      <c r="E11" s="22">
        <v>971</v>
      </c>
    </row>
    <row r="12" spans="2:5" ht="17.25">
      <c r="B12" s="21" t="s">
        <v>28</v>
      </c>
      <c r="C12" s="22">
        <v>9137</v>
      </c>
      <c r="D12" s="22">
        <v>793</v>
      </c>
      <c r="E12" s="22">
        <v>479</v>
      </c>
    </row>
    <row r="13" spans="2:5" ht="17.25">
      <c r="B13" s="21" t="s">
        <v>29</v>
      </c>
      <c r="C13" s="22">
        <v>8701</v>
      </c>
      <c r="D13" s="22">
        <v>1100</v>
      </c>
      <c r="E13" s="22">
        <v>640</v>
      </c>
    </row>
    <row r="14" spans="2:5" ht="17.25">
      <c r="B14" s="21" t="s">
        <v>30</v>
      </c>
      <c r="C14" s="22">
        <v>558</v>
      </c>
      <c r="D14" s="22">
        <v>33</v>
      </c>
      <c r="E14" s="22">
        <v>34</v>
      </c>
    </row>
    <row r="15" spans="2:5" ht="17.25">
      <c r="B15" s="21" t="s">
        <v>31</v>
      </c>
      <c r="C15" s="22">
        <v>236</v>
      </c>
      <c r="D15" s="22">
        <v>11</v>
      </c>
      <c r="E15" s="22">
        <v>1</v>
      </c>
    </row>
    <row r="16" spans="2:5" ht="17.25">
      <c r="B16" s="21" t="s">
        <v>33</v>
      </c>
      <c r="C16" s="22">
        <v>1820</v>
      </c>
      <c r="D16" s="22">
        <v>474</v>
      </c>
      <c r="E16" s="22">
        <v>420</v>
      </c>
    </row>
    <row r="17" spans="2:5" ht="17.25">
      <c r="B17" s="21" t="s">
        <v>34</v>
      </c>
      <c r="C17" s="22">
        <v>2219</v>
      </c>
      <c r="D17" s="22">
        <v>311</v>
      </c>
      <c r="E17" s="22">
        <v>108</v>
      </c>
    </row>
    <row r="18" spans="2:8" ht="17.25">
      <c r="B18" s="21" t="s">
        <v>35</v>
      </c>
      <c r="C18" s="22">
        <v>1808</v>
      </c>
      <c r="D18" s="22">
        <v>107</v>
      </c>
      <c r="E18" s="22">
        <v>22</v>
      </c>
      <c r="F18" s="23"/>
      <c r="G18" s="24"/>
      <c r="H18" s="25"/>
    </row>
    <row r="19" spans="2:8" ht="17.25">
      <c r="B19" s="21" t="s">
        <v>36</v>
      </c>
      <c r="C19" s="22">
        <v>8136</v>
      </c>
      <c r="D19" s="22">
        <v>1213</v>
      </c>
      <c r="E19" s="22">
        <v>336</v>
      </c>
      <c r="F19" s="23"/>
      <c r="H19" s="26"/>
    </row>
    <row r="20" spans="2:8" ht="17.25">
      <c r="B20" s="21" t="s">
        <v>37</v>
      </c>
      <c r="C20" s="22">
        <v>1593</v>
      </c>
      <c r="D20" s="22">
        <v>93</v>
      </c>
      <c r="E20" s="22">
        <v>180</v>
      </c>
      <c r="F20" s="23"/>
      <c r="H20" s="26"/>
    </row>
    <row r="21" spans="2:8" ht="17.25">
      <c r="B21" s="21" t="s">
        <v>38</v>
      </c>
      <c r="C21" s="22">
        <v>298</v>
      </c>
      <c r="D21" s="22">
        <v>55</v>
      </c>
      <c r="E21" s="22">
        <v>33</v>
      </c>
      <c r="F21" s="23"/>
      <c r="H21" s="26"/>
    </row>
    <row r="22" spans="2:8" ht="17.25">
      <c r="B22" s="21" t="s">
        <v>39</v>
      </c>
      <c r="C22" s="22">
        <v>3501</v>
      </c>
      <c r="D22" s="22">
        <v>291</v>
      </c>
      <c r="E22" s="22">
        <v>174</v>
      </c>
      <c r="F22" s="23"/>
      <c r="H22" s="26"/>
    </row>
    <row r="23" spans="3:5" ht="12.75">
      <c r="C23" s="27">
        <f>SUM(C5:C22)</f>
        <v>60311</v>
      </c>
      <c r="D23" s="27">
        <f>SUM(D5:D22)</f>
        <v>8836</v>
      </c>
      <c r="E23" s="27">
        <f>SUM(E5:E22)</f>
        <v>4745</v>
      </c>
    </row>
    <row r="24" ht="12.75">
      <c r="C24" s="27">
        <f>C23+D23+E23</f>
        <v>73892</v>
      </c>
    </row>
  </sheetData>
  <sheetProtection/>
  <mergeCells count="1">
    <mergeCell ref="C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25"/>
    </sheetView>
  </sheetViews>
  <sheetFormatPr defaultColWidth="9.140625" defaultRowHeight="12.75"/>
  <sheetData>
    <row r="1" spans="3:8" ht="12.75">
      <c r="C1" s="28"/>
      <c r="D1" s="29"/>
      <c r="E1" s="29"/>
      <c r="F1" s="30"/>
      <c r="H1" s="26"/>
    </row>
    <row r="2" spans="2:8" ht="48">
      <c r="B2" s="31" t="s">
        <v>43</v>
      </c>
      <c r="C2" s="32" t="s">
        <v>6</v>
      </c>
      <c r="D2" s="33" t="s">
        <v>44</v>
      </c>
      <c r="E2" s="33" t="s">
        <v>45</v>
      </c>
      <c r="F2" s="32" t="s">
        <v>7</v>
      </c>
      <c r="G2" s="33" t="s">
        <v>46</v>
      </c>
      <c r="H2" s="33" t="s">
        <v>47</v>
      </c>
    </row>
    <row r="3" spans="1:8" ht="18.75">
      <c r="A3" t="s">
        <v>48</v>
      </c>
      <c r="B3" s="34" t="s">
        <v>49</v>
      </c>
      <c r="C3" s="35">
        <v>5004</v>
      </c>
      <c r="D3" s="36">
        <v>100</v>
      </c>
      <c r="E3" s="36">
        <v>6.737306962153138</v>
      </c>
      <c r="F3" s="35">
        <v>2897</v>
      </c>
      <c r="G3" s="36">
        <v>100</v>
      </c>
      <c r="H3" s="36">
        <v>3.900475273652606</v>
      </c>
    </row>
    <row r="4" spans="1:8" ht="18.75">
      <c r="A4" t="s">
        <v>50</v>
      </c>
      <c r="B4" s="34" t="s">
        <v>51</v>
      </c>
      <c r="C4" s="35">
        <v>4572</v>
      </c>
      <c r="D4" s="37">
        <v>100</v>
      </c>
      <c r="E4" s="36">
        <v>5.799601689647736</v>
      </c>
      <c r="F4" s="35">
        <v>3152</v>
      </c>
      <c r="G4" s="37">
        <v>100</v>
      </c>
      <c r="H4" s="36">
        <v>3.998325574315325</v>
      </c>
    </row>
    <row r="5" spans="1:8" ht="18.75">
      <c r="A5" t="s">
        <v>52</v>
      </c>
      <c r="B5" s="38" t="s">
        <v>53</v>
      </c>
      <c r="C5" s="39">
        <f>SUM(C6:C23)</f>
        <v>4989</v>
      </c>
      <c r="D5" s="40">
        <f>SUM(D6:D23)</f>
        <v>100.00000000000003</v>
      </c>
      <c r="E5" s="41">
        <f>C5/73892*100</f>
        <v>6.751745791154658</v>
      </c>
      <c r="F5" s="39">
        <f>SUM(F6:F23)</f>
        <v>3356</v>
      </c>
      <c r="G5" s="40">
        <f>SUM(G6:G23)</f>
        <v>100.00000000000001</v>
      </c>
      <c r="H5" s="41">
        <f>F5/73892*100</f>
        <v>4.541763655064147</v>
      </c>
    </row>
    <row r="6" spans="2:8" ht="18.75">
      <c r="B6" s="42" t="s">
        <v>16</v>
      </c>
      <c r="C6" s="43">
        <v>234</v>
      </c>
      <c r="D6" s="44">
        <f aca="true" t="shared" si="0" ref="D6:D23">C6/SUM(C$6:C$23)*100</f>
        <v>4.690318701142513</v>
      </c>
      <c r="E6" s="45">
        <f aca="true" t="shared" si="1" ref="E6:E23">C6/67971*100</f>
        <v>0.3442644657280311</v>
      </c>
      <c r="F6" s="43">
        <v>61</v>
      </c>
      <c r="G6" s="44">
        <f aca="true" t="shared" si="2" ref="G6:G23">F6/SUM(F$6:F$23)*100</f>
        <v>1.8176400476758046</v>
      </c>
      <c r="H6" s="45">
        <f aca="true" t="shared" si="3" ref="H6:H23">F6/67971*100</f>
        <v>0.08974415559576879</v>
      </c>
    </row>
    <row r="7" spans="2:8" ht="18.75">
      <c r="B7" s="46" t="s">
        <v>22</v>
      </c>
      <c r="C7" s="43">
        <v>16</v>
      </c>
      <c r="D7" s="47">
        <f t="shared" si="0"/>
        <v>0.32070555221487274</v>
      </c>
      <c r="E7" s="48">
        <f t="shared" si="1"/>
        <v>0.0235394506480705</v>
      </c>
      <c r="F7" s="43">
        <v>22</v>
      </c>
      <c r="G7" s="47">
        <f t="shared" si="2"/>
        <v>0.6555423122765197</v>
      </c>
      <c r="H7" s="48">
        <f t="shared" si="3"/>
        <v>0.032366744641096935</v>
      </c>
    </row>
    <row r="8" spans="2:8" ht="18.75">
      <c r="B8" s="46" t="s">
        <v>23</v>
      </c>
      <c r="C8" s="43">
        <v>111</v>
      </c>
      <c r="D8" s="47">
        <f t="shared" si="0"/>
        <v>2.2248947684906795</v>
      </c>
      <c r="E8" s="48">
        <f t="shared" si="1"/>
        <v>0.1633049388709891</v>
      </c>
      <c r="F8" s="43">
        <v>42</v>
      </c>
      <c r="G8" s="47">
        <f t="shared" si="2"/>
        <v>1.2514898688915377</v>
      </c>
      <c r="H8" s="48">
        <f t="shared" si="3"/>
        <v>0.061791057951185065</v>
      </c>
    </row>
    <row r="9" spans="2:8" ht="18.75">
      <c r="B9" s="46" t="s">
        <v>24</v>
      </c>
      <c r="C9" s="43">
        <v>193</v>
      </c>
      <c r="D9" s="47">
        <f t="shared" si="0"/>
        <v>3.8685107235919025</v>
      </c>
      <c r="E9" s="48">
        <f t="shared" si="1"/>
        <v>0.28394462344235044</v>
      </c>
      <c r="F9" s="43">
        <v>1250</v>
      </c>
      <c r="G9" s="47">
        <f t="shared" si="2"/>
        <v>37.24672228843862</v>
      </c>
      <c r="H9" s="48">
        <f t="shared" si="3"/>
        <v>1.8390195818805077</v>
      </c>
    </row>
    <row r="10" spans="2:8" ht="18.75">
      <c r="B10" s="46" t="s">
        <v>25</v>
      </c>
      <c r="C10" s="43">
        <v>311</v>
      </c>
      <c r="D10" s="47">
        <f t="shared" si="0"/>
        <v>6.233714171176588</v>
      </c>
      <c r="E10" s="48">
        <f t="shared" si="1"/>
        <v>0.45754807197187036</v>
      </c>
      <c r="F10" s="43">
        <v>158</v>
      </c>
      <c r="G10" s="47">
        <f t="shared" si="2"/>
        <v>4.707985697258641</v>
      </c>
      <c r="H10" s="48">
        <f t="shared" si="3"/>
        <v>0.23245207514969618</v>
      </c>
    </row>
    <row r="11" spans="2:8" ht="18.75">
      <c r="B11" s="46" t="s">
        <v>26</v>
      </c>
      <c r="C11" s="43">
        <v>6</v>
      </c>
      <c r="D11" s="47">
        <f t="shared" si="0"/>
        <v>0.12026458208057728</v>
      </c>
      <c r="E11" s="48">
        <f t="shared" si="1"/>
        <v>0.008827293993026439</v>
      </c>
      <c r="F11" s="43">
        <v>6</v>
      </c>
      <c r="G11" s="47">
        <f t="shared" si="2"/>
        <v>0.17878426698450536</v>
      </c>
      <c r="H11" s="48">
        <f t="shared" si="3"/>
        <v>0.008827293993026439</v>
      </c>
    </row>
    <row r="12" spans="2:8" ht="18.75">
      <c r="B12" s="46" t="s">
        <v>27</v>
      </c>
      <c r="C12" s="43">
        <v>288</v>
      </c>
      <c r="D12" s="47">
        <f t="shared" si="0"/>
        <v>5.772699939867709</v>
      </c>
      <c r="E12" s="48">
        <f t="shared" si="1"/>
        <v>0.423710111665269</v>
      </c>
      <c r="F12" s="43">
        <v>385</v>
      </c>
      <c r="G12" s="47">
        <f t="shared" si="2"/>
        <v>11.471990464839093</v>
      </c>
      <c r="H12" s="48">
        <f t="shared" si="3"/>
        <v>0.5664180312191964</v>
      </c>
    </row>
    <row r="13" spans="2:8" ht="18.75">
      <c r="B13" s="46" t="s">
        <v>28</v>
      </c>
      <c r="C13" s="43">
        <v>799</v>
      </c>
      <c r="D13" s="47">
        <f t="shared" si="0"/>
        <v>16.015233513730205</v>
      </c>
      <c r="E13" s="48">
        <f t="shared" si="1"/>
        <v>1.1755013167380206</v>
      </c>
      <c r="F13" s="43">
        <v>38</v>
      </c>
      <c r="G13" s="47">
        <f t="shared" si="2"/>
        <v>1.132300357568534</v>
      </c>
      <c r="H13" s="48">
        <f t="shared" si="3"/>
        <v>0.055906195289167446</v>
      </c>
    </row>
    <row r="14" spans="2:8" ht="18.75">
      <c r="B14" s="46" t="s">
        <v>29</v>
      </c>
      <c r="C14" s="43">
        <v>1722</v>
      </c>
      <c r="D14" s="47">
        <f t="shared" si="0"/>
        <v>34.515935057125674</v>
      </c>
      <c r="E14" s="48">
        <f t="shared" si="1"/>
        <v>2.533433375998588</v>
      </c>
      <c r="F14" s="43">
        <v>332</v>
      </c>
      <c r="G14" s="47">
        <f t="shared" si="2"/>
        <v>9.892729439809298</v>
      </c>
      <c r="H14" s="48">
        <f t="shared" si="3"/>
        <v>0.4884436009474629</v>
      </c>
    </row>
    <row r="15" spans="2:8" ht="18.75">
      <c r="B15" s="46" t="s">
        <v>30</v>
      </c>
      <c r="C15" s="43">
        <v>58</v>
      </c>
      <c r="D15" s="47">
        <f t="shared" si="0"/>
        <v>1.1625576267789137</v>
      </c>
      <c r="E15" s="48">
        <f t="shared" si="1"/>
        <v>0.08533050859925558</v>
      </c>
      <c r="F15" s="43">
        <v>53</v>
      </c>
      <c r="G15" s="47">
        <f t="shared" si="2"/>
        <v>1.5792610250297976</v>
      </c>
      <c r="H15" s="48">
        <f t="shared" si="3"/>
        <v>0.07797443027173354</v>
      </c>
    </row>
    <row r="16" spans="2:8" ht="18.75">
      <c r="B16" s="46" t="s">
        <v>31</v>
      </c>
      <c r="C16" s="43">
        <v>15</v>
      </c>
      <c r="D16" s="47">
        <f t="shared" si="0"/>
        <v>0.30066145520144316</v>
      </c>
      <c r="E16" s="48">
        <f t="shared" si="1"/>
        <v>0.022068234982566094</v>
      </c>
      <c r="F16" s="43">
        <v>5</v>
      </c>
      <c r="G16" s="47">
        <f t="shared" si="2"/>
        <v>0.14898688915375446</v>
      </c>
      <c r="H16" s="48">
        <f t="shared" si="3"/>
        <v>0.0073560783275220315</v>
      </c>
    </row>
    <row r="17" spans="2:8" ht="18.75">
      <c r="B17" s="46" t="s">
        <v>33</v>
      </c>
      <c r="C17" s="43">
        <v>354</v>
      </c>
      <c r="D17" s="47">
        <f t="shared" si="0"/>
        <v>7.0956103427540596</v>
      </c>
      <c r="E17" s="48">
        <f t="shared" si="1"/>
        <v>0.5208103455885598</v>
      </c>
      <c r="F17" s="43">
        <v>98</v>
      </c>
      <c r="G17" s="47">
        <f t="shared" si="2"/>
        <v>2.9201430274135878</v>
      </c>
      <c r="H17" s="48">
        <f t="shared" si="3"/>
        <v>0.14417913521943182</v>
      </c>
    </row>
    <row r="18" spans="2:8" ht="18.75">
      <c r="B18" s="46" t="s">
        <v>34</v>
      </c>
      <c r="C18" s="43">
        <v>98</v>
      </c>
      <c r="D18" s="47">
        <f t="shared" si="0"/>
        <v>1.9643215073160956</v>
      </c>
      <c r="E18" s="48">
        <f t="shared" si="1"/>
        <v>0.14417913521943182</v>
      </c>
      <c r="F18" s="43">
        <v>118</v>
      </c>
      <c r="G18" s="47">
        <f t="shared" si="2"/>
        <v>3.5160905840286056</v>
      </c>
      <c r="H18" s="48">
        <f t="shared" si="3"/>
        <v>0.17360344852951995</v>
      </c>
    </row>
    <row r="19" spans="2:8" ht="18.75">
      <c r="B19" s="46" t="s">
        <v>35</v>
      </c>
      <c r="C19" s="43">
        <v>15</v>
      </c>
      <c r="D19" s="47">
        <f t="shared" si="0"/>
        <v>0.30066145520144316</v>
      </c>
      <c r="E19" s="48">
        <f t="shared" si="1"/>
        <v>0.022068234982566094</v>
      </c>
      <c r="F19" s="43">
        <v>107</v>
      </c>
      <c r="G19" s="47">
        <f t="shared" si="2"/>
        <v>3.188319427890346</v>
      </c>
      <c r="H19" s="48">
        <f t="shared" si="3"/>
        <v>0.15742007620897147</v>
      </c>
    </row>
    <row r="20" spans="2:8" ht="18.75">
      <c r="B20" s="46" t="s">
        <v>36</v>
      </c>
      <c r="C20" s="43">
        <v>176</v>
      </c>
      <c r="D20" s="47">
        <f t="shared" si="0"/>
        <v>3.5277610743636</v>
      </c>
      <c r="E20" s="48">
        <f t="shared" si="1"/>
        <v>0.2589339571287755</v>
      </c>
      <c r="F20" s="43">
        <v>272</v>
      </c>
      <c r="G20" s="47">
        <f t="shared" si="2"/>
        <v>8.104886769964244</v>
      </c>
      <c r="H20" s="48">
        <f t="shared" si="3"/>
        <v>0.4001706610171985</v>
      </c>
    </row>
    <row r="21" spans="2:8" ht="18.75">
      <c r="B21" s="46" t="s">
        <v>37</v>
      </c>
      <c r="C21" s="43">
        <v>109</v>
      </c>
      <c r="D21" s="47">
        <f t="shared" si="0"/>
        <v>2.1848065744638205</v>
      </c>
      <c r="E21" s="48">
        <f t="shared" si="1"/>
        <v>0.1603625075399803</v>
      </c>
      <c r="F21" s="43">
        <v>201</v>
      </c>
      <c r="G21" s="47">
        <f t="shared" si="2"/>
        <v>5.98927294398093</v>
      </c>
      <c r="H21" s="48">
        <f t="shared" si="3"/>
        <v>0.29571434876638564</v>
      </c>
    </row>
    <row r="22" spans="2:8" ht="18.75">
      <c r="B22" s="46" t="s">
        <v>38</v>
      </c>
      <c r="C22" s="43">
        <v>68</v>
      </c>
      <c r="D22" s="47">
        <f t="shared" si="0"/>
        <v>1.3629985969132092</v>
      </c>
      <c r="E22" s="48">
        <f t="shared" si="1"/>
        <v>0.10004266525429963</v>
      </c>
      <c r="F22" s="43">
        <v>5</v>
      </c>
      <c r="G22" s="47">
        <f t="shared" si="2"/>
        <v>0.14898688915375446</v>
      </c>
      <c r="H22" s="48">
        <f t="shared" si="3"/>
        <v>0.0073560783275220315</v>
      </c>
    </row>
    <row r="23" spans="2:8" ht="18.75">
      <c r="B23" s="49" t="s">
        <v>39</v>
      </c>
      <c r="C23" s="50">
        <v>416</v>
      </c>
      <c r="D23" s="51">
        <f t="shared" si="0"/>
        <v>8.338344357586692</v>
      </c>
      <c r="E23" s="52">
        <f t="shared" si="1"/>
        <v>0.6120257168498331</v>
      </c>
      <c r="F23" s="50">
        <v>203</v>
      </c>
      <c r="G23" s="51">
        <f t="shared" si="2"/>
        <v>6.0488676996424315</v>
      </c>
      <c r="H23" s="52">
        <f t="shared" si="3"/>
        <v>0.29865678009739444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Speranzina Ferraro</dc:creator>
  <cp:keywords/>
  <dc:description/>
  <cp:lastModifiedBy>MU (FPM)</cp:lastModifiedBy>
  <dcterms:created xsi:type="dcterms:W3CDTF">2014-03-11T12:40:32Z</dcterms:created>
  <dcterms:modified xsi:type="dcterms:W3CDTF">2014-03-18T13:08:52Z</dcterms:modified>
  <cp:category/>
  <cp:version/>
  <cp:contentType/>
  <cp:contentStatus/>
</cp:coreProperties>
</file>